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28.xml"/>
  <Override ContentType="application/vnd.openxmlformats-officedocument.spreadsheetml.worksheet+xml" PartName="/xl/worksheets/sheet23.xml"/>
  <Override ContentType="application/vnd.openxmlformats-officedocument.spreadsheetml.worksheet+xml" PartName="/xl/worksheets/sheet10.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32.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29.xml"/>
  <Override ContentType="application/vnd.openxmlformats-officedocument.spreadsheetml.worksheet+xml" PartName="/xl/worksheets/sheet20.xml"/>
  <Override ContentType="application/vnd.openxmlformats-officedocument.spreadsheetml.worksheet+xml" PartName="/xl/worksheets/sheet1.xml"/>
  <Override ContentType="application/vnd.openxmlformats-officedocument.spreadsheetml.worksheet+xml" PartName="/xl/worksheets/sheet24.xml"/>
  <Override ContentType="application/vnd.openxmlformats-officedocument.spreadsheetml.worksheet+xml" PartName="/xl/worksheets/sheet9.xml"/>
  <Override ContentType="application/vnd.openxmlformats-officedocument.spreadsheetml.worksheet+xml" PartName="/xl/worksheets/sheet33.xml"/>
  <Override ContentType="application/vnd.openxmlformats-officedocument.spreadsheetml.worksheet+xml" PartName="/xl/worksheets/sheet4.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25.xml"/>
  <Override ContentType="application/vnd.openxmlformats-officedocument.spreadsheetml.worksheet+xml" PartName="/xl/worksheets/sheet8.xml"/>
  <Override ContentType="application/vnd.openxmlformats-officedocument.spreadsheetml.worksheet+xml" PartName="/xl/worksheets/sheet34.xml"/>
  <Override ContentType="application/vnd.openxmlformats-officedocument.spreadsheetml.worksheet+xml" PartName="/xl/worksheets/sheet21.xml"/>
  <Override ContentType="application/vnd.openxmlformats-officedocument.spreadsheetml.worksheet+xml" PartName="/xl/worksheets/sheet30.xml"/>
  <Override ContentType="application/vnd.openxmlformats-officedocument.spreadsheetml.worksheet+xml" PartName="/xl/worksheets/sheet27.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8.xml"/>
  <Override ContentType="application/vnd.openxmlformats-officedocument.spreadsheetml.worksheet+xml" PartName="/xl/worksheets/sheet26.xml"/>
  <Override ContentType="application/vnd.openxmlformats-officedocument.spreadsheetml.worksheet+xml" PartName="/xl/worksheets/sheet31.xml"/>
  <Override ContentType="application/vnd.openxmlformats-officedocument.spreadsheetml.worksheet+xml" PartName="/xl/worksheets/sheet3.xml"/>
  <Override ContentType="application/vnd.openxmlformats-officedocument.spreadsheetml.worksheet+xml" PartName="/xl/worksheets/sheet22.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26.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5.xml"/>
  <Override ContentType="application/vnd.openxmlformats-officedocument.drawing+xml" PartName="/xl/drawings/drawing30.xml"/>
  <Override ContentType="application/vnd.openxmlformats-officedocument.drawing+xml" PartName="/xl/drawings/drawing34.xml"/>
  <Override ContentType="application/vnd.openxmlformats-officedocument.drawing+xml" PartName="/xl/drawings/drawing21.xml"/>
  <Override ContentType="application/vnd.openxmlformats-officedocument.drawing+xml" PartName="/xl/drawings/drawing27.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31.xml"/>
  <Override ContentType="application/vnd.openxmlformats-officedocument.drawing+xml" PartName="/xl/drawings/drawing22.xml"/>
  <Override ContentType="application/vnd.openxmlformats-officedocument.drawing+xml" PartName="/xl/drawings/drawing10.xml"/>
  <Override ContentType="application/vnd.openxmlformats-officedocument.drawing+xml" PartName="/xl/drawings/drawing28.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32.xml"/>
  <Override ContentType="application/vnd.openxmlformats-officedocument.drawing+xml" PartName="/xl/drawings/drawing23.xml"/>
  <Override ContentType="application/vnd.openxmlformats-officedocument.drawing+xml" PartName="/xl/drawings/drawing33.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5.xml"/>
  <Override ContentType="application/vnd.openxmlformats-officedocument.drawing+xml" PartName="/xl/drawings/drawing29.xml"/>
  <Override ContentType="application/vnd.openxmlformats-officedocument.drawing+xml" PartName="/xl/drawings/drawing24.xml"/>
  <Override ContentType="application/vnd.openxmlformats-officedocument.drawing+xml" PartName="/xl/drawings/drawing11.xml"/>
  <Override ContentType="application/vnd.openxmlformats-officedocument.drawing+xml" PartName="/xl/drawings/drawing20.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ortada Informativa" sheetId="1" r:id="rId4"/>
    <sheet state="visible" name="Disco duro interno Admin" sheetId="2" r:id="rId5"/>
    <sheet state="visible" name="DiscoSolido Admin" sheetId="3" r:id="rId6"/>
    <sheet state="visible" name="ram Admin" sheetId="4" r:id="rId7"/>
    <sheet state="visible" name="Servidor Admin" sheetId="5" r:id="rId8"/>
    <sheet state="visible" name="Procesador Admin" sheetId="6" r:id="rId9"/>
    <sheet state="visible" name="Torre admin" sheetId="7" r:id="rId10"/>
    <sheet state="visible" name="Monitor Admin" sheetId="8" r:id="rId11"/>
    <sheet state="visible" name="Teclado Admin" sheetId="9" r:id="rId12"/>
    <sheet state="visible" name="Mouse Admin" sheetId="10" r:id="rId13"/>
    <sheet state="visible" name=" FichaTecnicAdmin" sheetId="11" r:id="rId14"/>
    <sheet state="visible" name="Portatil Admin" sheetId="12" r:id="rId15"/>
    <sheet state="visible" name="FichaTecnicaP.A" sheetId="13" r:id="rId16"/>
    <sheet state="visible" name=" Disco mecanico Nosotros" sheetId="14" r:id="rId17"/>
    <sheet state="visible" name=" ram nosotros" sheetId="15" r:id="rId18"/>
    <sheet state="visible" name="Tarjeta de video nosotros" sheetId="16" r:id="rId19"/>
    <sheet state="visible" name="Procesador Nosotros" sheetId="17" r:id="rId20"/>
    <sheet state="visible" name="Monitor Nosotros" sheetId="18" r:id="rId21"/>
    <sheet state="visible" name="Teclado nosostros " sheetId="19" r:id="rId22"/>
    <sheet state="hidden" name=" Servidor Nosotros" sheetId="20" r:id="rId23"/>
    <sheet state="visible" name="Muse nosotros" sheetId="21" r:id="rId24"/>
    <sheet state="visible" name="ficha nosotros" sheetId="22" r:id="rId25"/>
    <sheet state="visible" name="Portatil Nosotros" sheetId="23" r:id="rId26"/>
    <sheet state="visible" name="FichaTecnicaP.N" sheetId="24" r:id="rId27"/>
    <sheet state="visible" name="windows 11 licencia" sheetId="25" r:id="rId28"/>
    <sheet state="visible" name="Servicios en la nube Faas" sheetId="26" r:id="rId29"/>
    <sheet state="visible" name="Servicios en la nube Daas" sheetId="27" r:id="rId30"/>
    <sheet state="visible" name="Antivirus" sheetId="28" r:id="rId31"/>
    <sheet state="visible" name="Ficha tecnica_antivirus " sheetId="29" r:id="rId32"/>
    <sheet state="visible" name="Alquiler_computadores" sheetId="30" r:id="rId33"/>
    <sheet state="visible" name="Ficha tecnica_Alquiler" sheetId="31" r:id="rId34"/>
    <sheet state="visible" name="Precios" sheetId="32" r:id="rId35"/>
    <sheet state="visible" name="Recurso " sheetId="33" r:id="rId36"/>
    <sheet state="hidden" name="Costos administrativos" sheetId="34" r:id="rId37"/>
  </sheets>
  <definedNames/>
  <calcPr/>
  <extLst>
    <ext uri="GoogleSheetsCustomDataVersion2">
      <go:sheetsCustomData xmlns:go="http://customooxmlschemas.google.com/" r:id="rId38" roundtripDataChecksum="r+6qfP4u1GpwtSUPXFhYoA/WvhqQ2OFYqRZTFVLymao="/>
    </ext>
  </extLst>
</workbook>
</file>

<file path=xl/sharedStrings.xml><?xml version="1.0" encoding="utf-8"?>
<sst xmlns="http://schemas.openxmlformats.org/spreadsheetml/2006/main" count="1451" uniqueCount="928">
  <si>
    <t>Propusta de costos y fichas tenicas de  equipo mercadopleno</t>
  </si>
  <si>
    <t>Equipos por armar</t>
  </si>
  <si>
    <t>Se recomendara al cliente equipos por partes.</t>
  </si>
  <si>
    <t>Portatiles</t>
  </si>
  <si>
    <t>En este excel se recomendara portatiles dependiendo del cargo de nuestros cliente</t>
  </si>
  <si>
    <t>Servidores En la nube</t>
  </si>
  <si>
    <t>Se recomendara a el cliente los tipos de servidores que hay en la nube, dependiendo de la necesidad de la empresa</t>
  </si>
  <si>
    <t>Antivirus</t>
  </si>
  <si>
    <t>Se recomienda servicios de antivirus, ya que se estara manejando información privada de la empresa.</t>
  </si>
  <si>
    <t>Cantidad de personas en la empresa</t>
  </si>
  <si>
    <t>3 Empleados</t>
  </si>
  <si>
    <t>CUADRO DE COTIZACIONES</t>
  </si>
  <si>
    <t xml:space="preserve">Cuadro Comparativo de Cotizaciones </t>
  </si>
  <si>
    <t xml:space="preserve">Presupuestos (a)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</si>
  <si>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</si>
  <si>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</si>
  <si>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</si>
  <si>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</si>
  <si>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</si>
  <si>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</si>
  <si>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t>Tipo de cambio</t>
  </si>
  <si>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</si>
  <si>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</si>
  <si>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Garantia</t>
  </si>
  <si>
    <t>Nº 1</t>
  </si>
  <si>
    <t xml:space="preserve">Newegg
</t>
  </si>
  <si>
    <t>https://www.newegg.com/seagate-barracuda-st2000dm008-2tb/p/N82E16822184773</t>
  </si>
  <si>
    <t>Seagate BarraCuda 2TB 3.5" 7200 RPM.</t>
  </si>
  <si>
    <t>Transferencia Bancaria Tarjeta de Crédito</t>
  </si>
  <si>
    <t>Es el "caballo de batalla" para el almacenamiento general. Su velocidad de 7200 RPM asegura un acceso a los archivos más rápido que los discos de 5400 RPM.</t>
  </si>
  <si>
    <t>3 años</t>
  </si>
  <si>
    <t xml:space="preserve">Nº2 </t>
  </si>
  <si>
    <t>Newegg</t>
  </si>
  <si>
    <t>https://www.newegg.com/hgst-travelstar-7k1000-1tb-0j22423/p/N82E16822145881</t>
  </si>
  <si>
    <t>HGST (WD) Travelstar 7K1000 1TB 2.5" 7200 RPM.</t>
  </si>
  <si>
    <t>Permite que los usuarios de laptop accedan y guarden archivos grandes de proyecto mucho más rápido que con un disco estándar de 5400 RPM, manteniendo una gran capacidad.</t>
  </si>
  <si>
    <t xml:space="preserve"> 30 dias</t>
  </si>
  <si>
    <t>Nº 3</t>
  </si>
  <si>
    <t>PCComponentes</t>
  </si>
  <si>
    <t>https://www.pccomponentes.com/disco-duro-kioxia-exceria-plus-g3-2tb-disco-ssd-5000mb-s-nvme-pcie-40-m2-gen4</t>
  </si>
  <si>
    <t>Disco Duro Kioxia Exceria Plus G3 2TB Disco SSD 5000MB/S NVMe PCIe 4.0 M.2 Gen4</t>
  </si>
  <si>
    <t>Samsung es líder en el mercado de SSDs. Estos modelos tienen una excelente durabilidad (600 TBW para el modelo de 1TB) y una garantía de 5 años, lo que da total tranquilidad para datos críticos</t>
  </si>
  <si>
    <t>60 dias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</si>
  <si>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</si>
  <si>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</si>
  <si>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</si>
  <si>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</si>
  <si>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</si>
  <si>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</si>
  <si>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</si>
  <si>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</si>
  <si>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</si>
  <si>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</si>
  <si>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Crucial</t>
  </si>
  <si>
    <t>https://www.crucial.com/ssd/p3/ct1000p3ssd8</t>
  </si>
  <si>
    <t>Crucial P3 1TB NVMe PCIe 3.0 M.2. Un SSD</t>
  </si>
  <si>
    <t xml:space="preserve">Transferencia Bancaria  Tarjeta de Crédito
</t>
  </si>
  <si>
    <t xml:space="preserve">La mejor relación costo-beneficio para modernizar cualquier equipo. Carga el sistema y las aplicaciones en segundos, mejorando la productividad general.
</t>
  </si>
  <si>
    <t>30 dias</t>
  </si>
  <si>
    <t>WesternDigital</t>
  </si>
  <si>
    <t>https://www.westerndigital.com/products/internal-drives/wd-black-sn770-nvme-ssd</t>
  </si>
  <si>
    <t xml:space="preserve">WD_BLACK SN770 1TB NVMe PCIe 4.0 M.2. Un SSD </t>
  </si>
  <si>
    <t>Excelente opción para quienes buscan velocidad PCIe 4.0 sin pagar el precio de los modelos tope de gama. Muy ágil para abrir archivos grandes y aplicaciones de análisis.</t>
  </si>
  <si>
    <t xml:space="preserve">Micro Center
</t>
  </si>
  <si>
    <t>https://www.microcenter.com/product/628177/samsung-980-pro-ssd-1tb-m2-nvme-interface-pcie-gen-4x4-internal-solid-state-drive</t>
  </si>
  <si>
    <t xml:space="preserve">Samsung 980 PRO 1TB NVMe PCIe 4.0 M.2. SSD </t>
  </si>
  <si>
    <t>La encriptación por hardware protege los datos sensibles del proyecto de forma transparente y sin consumir recursos del procesador, a diferencia de las soluciones por software.</t>
  </si>
  <si>
    <t>1 año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</si>
  <si>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</si>
  <si>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</si>
  <si>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</si>
  <si>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</si>
  <si>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</si>
  <si>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</si>
  <si>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</si>
  <si>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</si>
  <si>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</si>
  <si>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</si>
  <si>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 Kingston®</t>
  </si>
  <si>
    <t>https://systorecolombia.com/memorias-ddr5/1172-memoria-ram-kingston-16gb-ddr5-ecc-pc5-4800mhz-registro-ktd-pe548s8-16g.html</t>
  </si>
  <si>
    <t>Memoria Ram Kingston 16gb Ddr5 ECC PC5 5600mhz Registro KTD-PE556S8-16G</t>
  </si>
  <si>
    <t>contado</t>
  </si>
  <si>
    <t>Se puede coordinar para retirar por el local (coordinar por chat antes de ir para evitar inconvenientes)</t>
  </si>
  <si>
    <t>Amazon</t>
  </si>
  <si>
    <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t>
  </si>
  <si>
    <t>ORSAIR VENGEANCE DDR5 32GB (2x16GB) DDR5 6000MHz CL30 AMD EXPO Intel XMP iCUE Memoria de Ordenador Compatible - Gris</t>
  </si>
  <si>
    <t>Compatible con la placa base propuesta y con capacidad de expansión para futuras actualizaciones.</t>
  </si>
  <si>
    <t>90 dias</t>
  </si>
  <si>
    <t>https://www.amazon.es/Crucial-2x16GB-6000MHz-Memoria-Overclocking/dp/B0CTHXMYL8/ref=sr_1_3?dib=eyJ2IjoiMSJ9.6iqqPuEbTtAJbVXU2UciAN6Ex2g57cc4qKi136YYFbuCnjYGUAoG737wyjbpiIirhkzs_XPIvT_MX_7qqEZB0Te9NM-eb4mAlS_QH_URkTRXrRmCLo8-LBRhZMc0mc8KaOMddSH6PrFqj79TfctjxrOFDBLSqW4U_Elh1aM1ei0aJIqipmeTqLBh4mUkR0uK-7TFCc4aCcKk-iZ9EJV5cn1DNdM-MlsADQurXeOboNOc40U8qoksw13LaZyu_CfmbM9LHFBt_pXR7ZxsSSAFYIBGogcSPhTfKAzSkheVxoM.eV_2rVl_Dgo4fF70g4lzcglNMm3iZ0XgEegj3PWicjI&amp;dib_tag=se&amp;keywords=Crucial%2BPro%2B32GB%2BDDR5&amp;qid=1756166302&amp;sr=8-3&amp;th=1</t>
  </si>
  <si>
    <t>Crucial Pro RAM DDR5 32GB (2x16GB) 6000MHz CL36, Memoria Overclocking Gaming, Intel XMP 3.0 / AMD Expo, (PC) Memoria RAM DDR5 32GB, Negro</t>
  </si>
  <si>
    <t>Tecnología DDR4/DDR5 (según modelo), con bajo consumo energético y disipación térmica eficiente.</t>
  </si>
  <si>
    <t>2 años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</si>
  <si>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</si>
  <si>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</si>
  <si>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</si>
  <si>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</si>
  <si>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</si>
  <si>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</si>
  <si>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</si>
  <si>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</si>
  <si>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</si>
  <si>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</si>
  <si>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Lenovo </t>
  </si>
  <si>
    <t>https://lasus.com.co/es/disco-duro-thinksystem-st50-v2-6tb-sata-35-72k-para-almacenamiento-eficiente?srsltid=AfmBOopLudIei1PIqxWmBAbn-kRcCkcwILfV3dosi3xrptJQTjwM90yi9ss</t>
  </si>
  <si>
    <t>Lenovo ThinkSystem ST50 V2 – Lenovo</t>
  </si>
  <si>
    <t>Se adjunta cotización con fecha actual con validez de 15 días hábiles para poder emitir orden de compra.</t>
  </si>
  <si>
    <t>Nº 2</t>
  </si>
  <si>
    <t>HP</t>
  </si>
  <si>
    <t>https://busther.com.co/tienda/computo/computacion/servidores/servidor-hp-proliant-microse</t>
  </si>
  <si>
    <t>SERVIDOR HP PROLIANT MICROSERVER GEN10 P04923-S01</t>
  </si>
  <si>
    <t>1 años</t>
  </si>
  <si>
    <t>Dell</t>
  </si>
  <si>
    <t>https://www.amazon.com/-/es/PowerEdge-Servidor-núcleos-Express-Gráficos/dp/B0F6969M4P/ref=sr_1_1?__mk_es_US=ÅMÅŽÕÑ&amp;crid=33YOREHTVD8FU&amp;dib=eyJ2IjoiMSJ9.oGj3D8uFLiICVOeRMsniK5P3Z4aHH_H7HRzlEy5dy9Sr-gLd8HhfDoPv7SSer-0WrFkUiDaBLCuukIUmuA2jW-435m15wCEuLOig1lN8ctmTGsGd6l6Ar8FZ4vucZ5vOax6RxoRNw3P_XJgXFGH49kvSj-9KXr2XPdmlG587c3cg7G4uj0mjAPry-af__b7BpNJwk8OD336f6azJaTzQvJUfSlgJORMZ77aFZc09DMc.2QL6TQ_ZODrJ0bartu27hDkin6MX-SGDCCylv6euYtI&amp;dib_tag=se&amp;keywords=Dell+PowerEdge+T160&amp;qid=1756864686&amp;sprefix=dell+poweredge+t160%2Caps%2C478&amp;sr=8-1</t>
  </si>
  <si>
    <t>DELL PowerEdge T160 Servidor | Intel Xeon E-2434 (4 núcleos, hasta 5.0 GHz) | 16 GB DDR5 ECC RAM | Disco duro de 2 TB | iDRAC9 Express | Gráficos Matrox G200eW | PSU de 300 W</t>
  </si>
  <si>
    <t>Se presenta como alternativa de similares características técnicas y precio competitivo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</si>
  <si>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</si>
  <si>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</si>
  <si>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</si>
  <si>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</si>
  <si>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</si>
  <si>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</si>
  <si>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</si>
  <si>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</si>
  <si>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</si>
  <si>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</si>
  <si>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Intel</t>
  </si>
  <si>
    <t>https://www.mercadolibre.com.co/procesador-gamer-intel-core-i7-13700k-bx8071513700k-de-16-nucleos-y-54ghz-de-frecuencia-con-grafica-integrada/p/MCO19917322#polycard_client=recommendations_vip-v2p&amp;reco_backend=ranker_retrieval_system_org&amp;reco_model=rk_ent_v3_retsys_org&amp;reco_client=vip-v2p&amp;reco_item_pos=2&amp;reco_backend_type=low_level&amp;reco_id=508db5e3-80dc-4cfc-8720-b956b001c53f&amp;wid=MCO1471977423&amp;sid=recos</t>
  </si>
  <si>
    <t>Procesador gamer Intel Core i7-13700K BX8071513700K de 16 núcleos y 5.4GHz de frecuencia con gráfica integrada</t>
  </si>
  <si>
    <t>Procesador de última generación con arquitectura eficiente para tareas administrativas, contables y de gestión documental.</t>
  </si>
  <si>
    <t>Ryzen</t>
  </si>
  <si>
    <t>https://www.mercadolibre.com.co/procesador-amd-ryzen-7-8700g-53-ghz-am5-1/p/MCO32450708#polycard_client=recommendations_pdp-v2p&amp;reco_backend=ranker_retrieval_system_org&amp;reco_model=rk_ent_v3_retsys_org&amp;reco_client=pdp-v2p&amp;reco_item_pos=2&amp;reco_backend_type=low_level&amp;reco_id=7f5419ab-9331-47d0-b17d-16c3c66ae6ca&amp;wid=MCO1399793129&amp;sid=recos</t>
  </si>
  <si>
    <t>Procesador Amd Ryzen 7 8700g 5.3 Ghz Am5 1</t>
  </si>
  <si>
    <t>Compatible con sistemas operativos actuales y con capacidad de virtualización para entornos multiusuario.</t>
  </si>
  <si>
    <t>https://articulo.mercadolibre.com.co/MCO-2158533512-procesador-intel-core-i3-14100f-14th-gen-quad-core-_JM#polycard_client=search-nordic&amp;search_layout=stack&amp;position=1&amp;type=item&amp;tracking_id=cd605258-f4b9-445f-8904-d86e23b9b80d</t>
  </si>
  <si>
    <t>Procesador Intel Core I3-14100f (14th Gen) Quad-core
Agregar a favoritos
5.0
Calificación 5.0 de 5. 1 opinión.
(1)</t>
  </si>
  <si>
    <t>Incluye disipador térmico y tecnología de ahorro energético para operación continua sin sobrecalentamiento.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</si>
  <si>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</si>
  <si>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</si>
  <si>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</si>
  <si>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</si>
  <si>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</si>
  <si>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</si>
  <si>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 xml:space="preserve">Importe Total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</si>
  <si>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</si>
  <si>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</si>
  <si>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</si>
  <si>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Garatia</t>
  </si>
  <si>
    <t xml:space="preserve">Thermaltake </t>
  </si>
  <si>
    <t>https://articulo.mercadolibre.com.co/MCO-1557538547-gabinete-thermaltake-versa-h18-micro-atx-vidrio-_JM#polycard_client=search-nordic&amp;search_layout=stack&amp;position=1&amp;type=item&amp;tracking_id=67cd6c80-3f3e-49c9-84d6-5903ae56010d</t>
  </si>
  <si>
    <t>Gabinete Thermaltake Versa H18 Micro Atx Vidrio</t>
  </si>
  <si>
    <t>Configuración optimizada para tareas administrativas: procesador eficiente, almacenamiento SSD y memoria RAM suficiente para multitarea.</t>
  </si>
  <si>
    <t>6 meses</t>
  </si>
  <si>
    <t>Mercado libre</t>
  </si>
  <si>
    <t>https://articulo.mercadolibre.cl/MLC-611221908-gabinete-gamer-cougar-mg120-g-panel-lateral-vidrio-templado-_JM</t>
  </si>
  <si>
    <t xml:space="preserve">Gabinete Gamer Cougar Mg120-g Panel Lateral Vidrio Templado
</t>
  </si>
  <si>
    <t>Incluye sistema operativo preinstalado y licenciado, listo para integración con red interna y software institucional.</t>
  </si>
  <si>
    <t>https://www.amazon.com/Dell-Tower-Desktop-ECT1250-Procesador/dp/B0F3P5NF56/ref=mp_s_a_1_3?crid=33UXA0TQJ0BSD&amp;dib=eyJ2IjoiMSJ9.E392dmsqUukTr6ZAqgWG8HoV4ueCw5GqdkbF1TnSAbft5BH6fxoz5J_f4DivPz6NNoe5Hr3ZeQ5jj3uGCviclxm-9HpVW-tibovHRcAV4eux2EsS37RaXX5en4LV7NTd0yEHO_63_HKJg16-emLP87hJ4ZBX5ZISSmGdJOeWh2143F8Gw3cagDsbksVpzmzWDoXvvGY0MHk2JOKbVTWr2w.xxJ6I22_Naum2PXeDbesaWTwMyc6OoM37ncHvyleZ24&amp;dib_tag=se&amp;keywords=torres+dell&amp;qid=1754877697&amp;sprefix=torres+dell%2Cpc%2C158&amp;sr=8-3</t>
  </si>
  <si>
    <t>Cooler Master Q300L V2 Torre Micro-ATX blanca, filtro de polvo con patrón magnético</t>
  </si>
  <si>
    <t>Diseño compacto y silencioso, ideal para espacios de oficina con uso prolongado.</t>
  </si>
  <si>
    <t>3 meses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</si>
  <si>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</si>
  <si>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</si>
  <si>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</si>
  <si>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</si>
  <si>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</si>
  <si>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</si>
  <si>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</si>
  <si>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</si>
  <si>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</si>
  <si>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</si>
  <si>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https://www.newegg.com/p/N82E16824475289</t>
  </si>
  <si>
    <t xml:space="preserve">LG 34" Ultrawide 34WQ75C-B. </t>
  </si>
  <si>
    <t>Transferencia Bancaria  Tarjeta de Crédito</t>
  </si>
  <si>
    <t>Funciona como tener dos monitores en uno, pero sin el bisel en el medio. Ideal para la gestión de proyectos con diagramas de Gantt, hojas de cálculo extensas y multitarea intensiva.</t>
  </si>
  <si>
    <t>https://www.hp.com/us-en/shop/pdp/hp-e27m-g4-qhd-usb-c-conferencing-monitor</t>
  </si>
  <si>
    <t>HP E27m G4 QHD Conferencing Monitor</t>
  </si>
  <si>
    <t>Elimina la necesidad de comprar webcam y altavoces por separado. La webcam es retráctil para garantizar la privacidad cuando no está en uso. Solución "limpia" y muy profesional.</t>
  </si>
  <si>
    <t>Adorama</t>
  </si>
  <si>
    <t>https://www.adorama.com/delaw2725df.html</t>
  </si>
  <si>
    <t>Dell UltraSharp U2421E. Monitor de 24.1" con resolución 1920x1200 (aspecto 16:10). Ofrece 11% más de espacio vertical que un monitor Full HD estándar. Conectividad USB-C.</t>
  </si>
  <si>
    <t xml:space="preserve">Transferencia Bancaria Tarjeta de Crédito
</t>
  </si>
  <si>
    <t>Ese espacio vertical extra es invaluable para reducir la necesidad de hacer scroll constantemente, permitiendo ver más filas de una hoja de Excel o más párrafos de un documento a la vez.</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</si>
  <si>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</si>
  <si>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</si>
  <si>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</si>
  <si>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</si>
  <si>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</si>
  <si>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</si>
  <si>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</si>
  <si>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</si>
  <si>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</si>
  <si>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</si>
  <si>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Keychron</t>
  </si>
  <si>
    <t>https://www.keychron.com/collections/keychron-german-iso-keyboards/products/keychron-k7-ultra-slim-wireless-mechanical-keyboard-german-iso-de-layout</t>
  </si>
  <si>
    <t>Keychron K7 Ultra-slim Wireless Mechanical Keyboard (German ISO-DE Layout)</t>
  </si>
  <si>
    <t>Compatibilidad garantizada con el sistema operativo y software de gestión utilizado por el equipo administrativo.</t>
  </si>
  <si>
    <t>DELL</t>
  </si>
  <si>
    <t>https://www.dell.com/es-es/shop/teclado-y-ratón-inalámbricos-dell-premier-con-varios-dispositivos-km900/apd/580-ajrq/pc-accesorios</t>
  </si>
  <si>
    <t>Teclado y ratón Dell Pro - KM5221W - español (QWERTY) - negro</t>
  </si>
  <si>
    <t>Incluye teclas programables para accesos rápidos a funciones administrativas frecuentes.</t>
  </si>
  <si>
    <t>https://m.media-amazon.com/images/I/611kTF5BQjL.__AC_SX300_SY300_QL70_ML2_.jpg</t>
  </si>
  <si>
    <t xml:space="preserve">Logitech MX Keys S Plus - Grafito, Disposición QWERTY US </t>
  </si>
  <si>
    <t>Diseño ergonómico con reposamuñecas integrado para uso prolongado sin fatiga.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</si>
  <si>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</si>
  <si>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</si>
  <si>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</si>
  <si>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</si>
  <si>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</si>
  <si>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</si>
  <si>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</si>
  <si>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</si>
  <si>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</si>
  <si>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</si>
  <si>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elcorteingles</t>
  </si>
  <si>
    <t>https://www.elcorteingles.es/electronica/A28684897-raton-optico-con-cable-hp-1000/?color=Negro</t>
  </si>
  <si>
    <t xml:space="preserve">Ratón óptico con cable HP 1000
</t>
  </si>
  <si>
    <t>Conexión USB                  Resolución 1200 dpi           Garantía 3 años</t>
  </si>
  <si>
    <t>mediamarkt</t>
  </si>
  <si>
    <t>https://www.mediamarkt.es/es/product/_raton-hp-100-6vy96aa-por-cable-negro-1528860.html</t>
  </si>
  <si>
    <t xml:space="preserve">Ratón - HP 100, 6VY96AA, Por cable, Negro
</t>
  </si>
  <si>
    <t xml:space="preserve">Tipo de transmisión por cable Un año de Garantia por 23.300 </t>
  </si>
  <si>
    <t>1 mes</t>
  </si>
  <si>
    <t>mercado libre</t>
  </si>
  <si>
    <t>https://www.mercadolibre.com.co/mouse-logitech-m90-negrogris/p/MCO6162297?pdp_filters=item_id:MCO1333861143#is_advertising=true&amp;searchVariation=MCO6162297&amp;backend_model=search-backend&amp;position=1&amp;search_layout=stack&amp;type=pad&amp;tracking_id=5ae627aa-79a6-4a76-a95b-3a93a332b1ea&amp;ad_domain=VQCATCORE_LST&amp;ad_position=1&amp;ad_click_id=YjAxNzExYjAtZjg5OC00YzllLWIwZmEtZWUxYTQ0ZTg5MWVk</t>
  </si>
  <si>
    <t xml:space="preserve">Mouse Logitech M90 Negro/gris
</t>
  </si>
  <si>
    <t>Características 3 botones Resolución 800 ppp. Ambidiestro</t>
  </si>
  <si>
    <t>2 meses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</si>
  <si>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</si>
  <si>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</si>
  <si>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Computador armado para  Admin</t>
  </si>
  <si>
    <t>Computador Admin</t>
  </si>
  <si>
    <t>Caracteristicas físicas</t>
  </si>
  <si>
    <t>Ítem</t>
  </si>
  <si>
    <t>Componente</t>
  </si>
  <si>
    <t>Cantidad</t>
  </si>
  <si>
    <t>Especificaciones técnicas</t>
  </si>
  <si>
    <t>Modalidad sugerida</t>
  </si>
  <si>
    <t>Proveedor sugerido</t>
  </si>
  <si>
    <t>Precio estimado (COP)</t>
  </si>
  <si>
    <t>Monitor LED 24”</t>
  </si>
  <si>
    <t>Resolución FHD 1920x1080, entrada HDMI/VGA, frecuencia 60Hz, compatible con soporte VESA</t>
  </si>
  <si>
    <t>Compra directa</t>
  </si>
  <si>
    <t>Impresistem</t>
  </si>
  <si>
    <t>Impresora multifuncional láser</t>
  </si>
  <si>
    <t>Impresión monocromática, escáner plano, conexión USB/WiFi, bandeja 250 hojas</t>
  </si>
  <si>
    <t>Llave en mano</t>
  </si>
  <si>
    <t>Abaco</t>
  </si>
  <si>
    <t>$1.800.000</t>
  </si>
  <si>
    <t>Teclado inalámbrico</t>
  </si>
  <si>
    <t>Conexión USB vía receptor, diseño ergonómico, batería AA</t>
  </si>
  <si>
    <t>Armado / Compra</t>
  </si>
  <si>
    <t>Mouse inalámbrico</t>
  </si>
  <si>
    <t>Sensor óptico, 1600 DPI, conexión USB vía receptor, batería AA</t>
  </si>
  <si>
    <t>Maletín para laptop</t>
  </si>
  <si>
    <t>Material impermeable, acolchado interno, compartimentos múltiples</t>
  </si>
  <si>
    <t>Nexsys</t>
  </si>
  <si>
    <t>Regleta de energía</t>
  </si>
  <si>
    <t>6 tomas, protección contra sobrecarga, cable de 1.5 m, interruptor de encendido</t>
  </si>
  <si>
    <t>Soporte ergonómico para monitor</t>
  </si>
  <si>
    <t>Ajuste de altura e inclinación, base antideslizante, compatible con monitores hasta 27”</t>
  </si>
  <si>
    <t>Caracteristicas Técnicas</t>
  </si>
  <si>
    <t>Atributo</t>
  </si>
  <si>
    <t>Detalle</t>
  </si>
  <si>
    <t>Tipo</t>
  </si>
  <si>
    <t>DDR4</t>
  </si>
  <si>
    <t>Capacidad</t>
  </si>
  <si>
    <t>16 GB</t>
  </si>
  <si>
    <t>Frecuencia</t>
  </si>
  <si>
    <t>3200 MHz</t>
  </si>
  <si>
    <t>Formato</t>
  </si>
  <si>
    <t>DIMM / SO-DIMM (según equipo)</t>
  </si>
  <si>
    <t>Voltaje</t>
  </si>
  <si>
    <t>1.2 V</t>
  </si>
  <si>
    <t>Compatibilidad</t>
  </si>
  <si>
    <t>Placas base con soporte DDR4</t>
  </si>
  <si>
    <t>Observaciones</t>
  </si>
  <si>
    <t>Ideal para multitarea, software de oficina y navegación intensiva</t>
  </si>
  <si>
    <t>Argumentación de selección de componentes (Equipo Admin)</t>
  </si>
  <si>
    <t>Se eligió un monitor de 24 pulgadas con resolución FHD porque ofrece un área de trabajo amplia y nítida, ideal para tareas administrativas que requieren múltiples ventanas abiertas simultáneamente.</t>
  </si>
  <si>
    <t>Incluye entradas HDMI y VGA, lo que asegura compatibilidad con equipos modernos y antiguos.</t>
  </si>
  <si>
    <t>Su frecuencia de 75Hz brinda fluidez en el uso diario y reduce el cansancio visual.</t>
  </si>
  <si>
    <t>Una impresora láser monocromática es más eficiente y económica para oficinas donde la mayor parte de los documentos son en blanco y negro.</t>
  </si>
  <si>
    <t>Al ser multifuncional (impresora, escáner y copiadora) optimiza espacio y costos, facilitando la digitalización de documentos administrativos.</t>
  </si>
  <si>
    <t>La conectividad por red y USB mejora la integración en entornos de oficina.</t>
  </si>
  <si>
    <t>Se eligió un teclado inalámbrico con receptor USB para reducir el cableado y dar mayor ergonomía al puesto de trabajo.</t>
  </si>
  <si>
    <t>Su diseño ergonómico mejora la comodidad durante largas jornadas.</t>
  </si>
  <si>
    <t>Un mouse con sensor óptico de 1600 DPI garantiza precisión en tareas administrativas y de diseño básico.</t>
  </si>
  <si>
    <t>La conexión inalámbrica ofrece libertad de movimiento y evita desgaste de cables.</t>
  </si>
  <si>
    <t>Elegido por ser impermeable, acolchado y de buena capacidad, lo cual protege los equipos portátiles en traslados frecuentes.</t>
  </si>
  <si>
    <t>Incluye protección contra sobrecarga y cable reforzado, lo que brinda seguridad eléctrica a los dispositivos.</t>
  </si>
  <si>
    <t>Es un elemento preventivo que ayuda a prolongar la vida útil de los equipos frente a variaciones de voltaje.</t>
  </si>
  <si>
    <t>Se seleccionó para mejorar la postura del usuario, evitando problemas cervicales y oculares.</t>
  </si>
  <si>
    <t>Ajustable en altura e inclinación, se adapta a las necesidades de cada trabajador.</t>
  </si>
  <si>
    <t>Ficha Técnica – Computador de Escritorio Armado (Admin)</t>
  </si>
  <si>
    <t>Características físicas</t>
  </si>
  <si>
    <t>Item</t>
  </si>
  <si>
    <t>Componentes</t>
  </si>
  <si>
    <t>Monitor LED 24” Full HD (1920x1080), entradas HDMI/VGA</t>
  </si>
  <si>
    <t>Torre ATX con fuente de poder 500W certificada y ventilación interna</t>
  </si>
  <si>
    <t>Teclado inalámbrico USB, diseño ergonómico</t>
  </si>
  <si>
    <t>Mouse inalámbrico óptico 1600 DPI</t>
  </si>
  <si>
    <t>Regleta de energía con protección contra sobrecarga (6 tomas)</t>
  </si>
  <si>
    <t>Soporte ergonómico para monitor, ajustable en altura</t>
  </si>
  <si>
    <t>Características técnicas</t>
  </si>
  <si>
    <t>Procesador Intel Core i5 de 12ª/13ª generación, 6 núcleos, hasta 4.3 GHz</t>
  </si>
  <si>
    <t>Memoria RAM 16 GB DDR4 a 3200 MHz</t>
  </si>
  <si>
    <t>Disco sólido (SSD) de 480 GB para sistema operativo y programas</t>
  </si>
  <si>
    <t>Disco duro (HDD) de 1 TB para almacenamiento de documentos</t>
  </si>
  <si>
    <t>Tarjeta madre compatible con DDR4, puertos HDMI, VGA, USB 3.0 y LAN</t>
  </si>
  <si>
    <t>Sistema operativo Windows 11 con licencia</t>
  </si>
  <si>
    <t>Antivirus corporativo (licencia anual)</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</si>
  <si>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</si>
  <si>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</si>
  <si>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</si>
  <si>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</si>
  <si>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</si>
  <si>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</si>
  <si>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</si>
  <si>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</si>
  <si>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Garantia
</t>
  </si>
  <si>
    <t>Asus</t>
  </si>
  <si>
    <t>https://www.falabella.com.co/falabella-co/product/144926812/Portatil-ASUS-Vivobook-X1502VA-I7-13620H-32GB-1TB-SSD-15.6FHD/144926813</t>
  </si>
  <si>
    <t>Portátil ASUS Vivobook X1502VA I7-13620H 32GB 1TB SSD 15.6FHD</t>
  </si>
  <si>
    <t xml:space="preserve">Potencia, portabilidad y productividad se unen en la ASUS Vivobook 15, una laptop elegante y resistente, ideal para estudiantes, profesionales y usuarios exigentes. </t>
  </si>
  <si>
    <t>Garantia de un año con la tienda distribuidora, por daños o errores de fabrica</t>
  </si>
  <si>
    <t>LENOVO</t>
  </si>
  <si>
    <t>https://www.falabella.com.co/falabella-co/product/145694656/Portatil-Lenovo-IdeaPad-Slim-3-Intel-Core-i7%E2%80%9113620H-16GB-RAM-1TB-SSD-Pantalla-15.3%E2%80%9D-FHD/145694657</t>
  </si>
  <si>
    <t>Portátil Lenovo IdeaPad Slim 3 / Intel Core i7‑13620H / 16GB RAM / 1TB SSD - Pantalla 15.3” FHD</t>
  </si>
  <si>
    <t xml:space="preserve">Potencia, elegancia y rendimiento para todo lo que te propongas. El Lenovo IdeaPad Slim 3 es el aliado perfecto para profesionales, creadores de contenido y usuarios exigentes. </t>
  </si>
  <si>
    <t>ASUS</t>
  </si>
  <si>
    <t>https://www.falabella.com.co/falabella-co/product/143344960/PORTATIL-HP-CORE-I7-1355U-24GB-RAM-512GB-SSD-15.6-FHD-MOD:-15-FD0006LA-COMPUTADOR/143344961</t>
  </si>
  <si>
    <t>PORTATIL ASUS INTEL CORE I5-12500H SSD 1TB RAM 24GB LED 15,6 FULL HD</t>
  </si>
  <si>
    <t xml:space="preserve">laptop HP de 15,6" te permite hacer más cosas con la potencia confiable de un procesador Intel®, además de amplio almacenamiento y potentes gráficos en un dispositivo elegante y cuidadosamente diseñado. </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</si>
  <si>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</si>
  <si>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</si>
  <si>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Portátil ASUS Vivobook</t>
  </si>
  <si>
    <t>Laptop para uso del administrador 
Modelo: ASUS Vivobook 15 X1502VA-NJ893</t>
  </si>
  <si>
    <t>Pantalla de 15.6” con resolución Full HD (1920x1080)</t>
  </si>
  <si>
    <t>Relación de aspecto 16:9</t>
  </si>
  <si>
    <t>--</t>
  </si>
  <si>
    <t>Tecnología antirreflejo (anti-glare)</t>
  </si>
  <si>
    <t>Construcción resistente con estándar militar MIL-STD 810H</t>
  </si>
  <si>
    <t>Acabado en plástico color plata (Cool Silver)</t>
  </si>
  <si>
    <t>Altavoces y micrófono integrados</t>
  </si>
  <si>
    <t>Lector de huellas integrado en el touchpad</t>
  </si>
  <si>
    <t>Cámara web HD (720p) con obturador físico de privacidad</t>
  </si>
  <si>
    <t>Procesador: Intel® Core™ i7-13620H</t>
  </si>
  <si>
    <t>Memoria RAM: 32 GB</t>
  </si>
  <si>
    <t>Almacenamiento: 1 TB SSD</t>
  </si>
  <si>
    <t>Gráficos: Intel® HD Graphics</t>
  </si>
  <si>
    <t>Sistema operativo de fabrica linux</t>
  </si>
  <si>
    <t>Wi-Fi 6E</t>
  </si>
  <si>
    <t>Bluetooth® 5.3</t>
  </si>
  <si>
    <t>Batería de 3 celdas, 42Wh</t>
  </si>
  <si>
    <t>Bluetooth® 5.5</t>
  </si>
  <si>
    <t>Conectividad y puertos</t>
  </si>
  <si>
    <t>USB 2.0 Tipo-A</t>
  </si>
  <si>
    <t xml:space="preserve">USB 3.2 Gen 1 Tipo-A </t>
  </si>
  <si>
    <t>USB 3.2 Gen 1 Tipo-C</t>
  </si>
  <si>
    <t>HDMI</t>
  </si>
  <si>
    <t>Entrada para audifonos 3.5mm</t>
  </si>
  <si>
    <t>Puerto de carga</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</si>
  <si>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</si>
  <si>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</si>
  <si>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</si>
  <si>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</si>
  <si>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</si>
  <si>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</si>
  <si>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</si>
  <si>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</si>
  <si>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
(Chronostechnology)</t>
  </si>
  <si>
    <t>https://www.mercadolibre.com.co/disco-duro-interno-seagate-barracuda-st1000dm010-de-1-tb/p/MCO38337284#polycard_client=search-nordic&amp;search_layout=stack&amp;position=5&amp;type=product&amp;tracking_id=59ebd394-2ab7-4ab9-bd45-c042a4de4cd7&amp;wid=MCO2692594254&amp;sid=search</t>
  </si>
  <si>
    <t>Disco duro interno Seagate Barracuda ST1000dm010 de 1 TB</t>
  </si>
  <si>
    <t>Mantiene una gran eficiencia y funcionamiento y su bajo consumo de energia lo hacen muy util para las funciones estandar</t>
  </si>
  <si>
    <t>Coltienda</t>
  </si>
  <si>
    <t>https://www.coltienda.co/products/218714?_pos=1&amp;_sid=c7b03bdc0&amp;_ss=r</t>
  </si>
  <si>
    <t>Disco Duro PURPLE de 2TB</t>
  </si>
  <si>
    <t>Burn rendimiento y puede trabajar de manera ininterrumpida 24/7</t>
  </si>
  <si>
    <t>Systestore</t>
  </si>
  <si>
    <t>https://systorecolombia.com/mecanicos-satasas/1166-disco-duro-servidor-sas-4tb-seagate-exos-7e8-7200-rpm-256mb-st4000nm003a.html</t>
  </si>
  <si>
    <t>Disco Duro Sas 4tb Seagate Exos 7E8 7200 RPM 256MB</t>
  </si>
  <si>
    <t>Disco de nivel empresarial con 2 años de garantia, aguanta entormos empresariales con una alta carga de trabajo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</si>
  <si>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</si>
  <si>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</si>
  <si>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</si>
  <si>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</si>
  <si>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</si>
  <si>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</si>
  <si>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</si>
  <si>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</si>
  <si>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</si>
  <si>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</si>
  <si>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
(pixelion sas)</t>
  </si>
  <si>
    <t>Memoria Ram Adata 8gb Ddr4 3200mhz Para Pc 1 Modulo | Cuotas sin interés</t>
  </si>
  <si>
    <t xml:space="preserve">Memoria Ram Adata 8gb Ddr4 3200mhz </t>
  </si>
  <si>
    <t>Opera entre 3 a 4 canales mejorando el desempeño y fluidez en el trabajo y desarrollo en equipo con garantia de un año por defecto de fabricacion</t>
  </si>
  <si>
    <t xml:space="preserve">Mercado libre
</t>
  </si>
  <si>
    <t>Memoria Ram Patriot Viper Steel Rgb De 16gb 3600mhz | Cuotas sin interés</t>
  </si>
  <si>
    <t xml:space="preserve">Memoria Ram Patriot Viper Steel Rgb De 16gb 3600mhz
</t>
  </si>
  <si>
    <t>Mejora el rendimiento de la computadora pudiendo usar varias aplicaciones a la vez</t>
  </si>
  <si>
    <t>SPEED LOGIC</t>
  </si>
  <si>
    <t>Memoria RAM Fury Beast DDR4 RGB gamer color negro 8GB 1 Kingston KF432C16BBA/8 | Cuotas sin interés</t>
  </si>
  <si>
    <t>Memoria RAM Fury Beast DDR4 RGB gamer color negro 8GB 1 Kingston KF432C16BBA/8}</t>
  </si>
  <si>
    <t>"Es una memoria RAM Kingston de 8 GB muy rápida y confiable. Ideal para mejorar el rendimiento general de tu computadora de escritorio.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</si>
  <si>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</si>
  <si>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</si>
  <si>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</si>
  <si>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</si>
  <si>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</si>
  <si>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</si>
  <si>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</si>
  <si>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</si>
  <si>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</si>
  <si>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</si>
  <si>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amazon</t>
  </si>
  <si>
    <t>https://www.amazon.es/ASUS-Resistencia-rodamientos-Inoxidable-DisplayPort/dp/B0CVQMD2DF/ref=sr_1_1?dib=eyJ2IjoiMSJ9.8VDBlEaWsXM12cXUiikJAJ0Y8eCkdHlZPavJVmsNMuccmnR3QqdMUnJcCvdrvMFgk34YsFVcnG5hzTBDaYGXNd2-kjtQcFwZ4wiGFqU4qj4NSt3Xl_Y1I_Q5iycrG_pni1MT2hQ43EF_HoKyTJh5wSXfdzr4e8YPcHu9peNDD5ZL10fCpPW3xmedGvVAXOp9LPq-M4L-NPJJx2VNnEgEFxZ4BDVs49xLnRA-8EaVMnAHQYMr0PKUe4wlY5sfeBLDYTY-lyo-GdkfS-t9Bqdn469ujnHzXFPKlnUclBCaR-4.GI6So6rJV6aoi6kyssWpYyKAamPTWjLJblSYx_l-mns&amp;dib_tag=se&amp;keywords=RTX%2B3050&amp;qid=1756163287&amp;sr=8-1&amp;th=1</t>
  </si>
  <si>
    <t xml:space="preserve">ASUS GeForce RTX 3050 LP BRK OC Edition 6GB GDDR6 </t>
  </si>
  <si>
    <t>Perfecta para el día a día. Moverá el sistema operativo y las aplicaciones de desarrollo sin ningún problema.</t>
  </si>
  <si>
    <t>https://www.amazon.com/-/es/GIGABYTE-refrigeración-WINDFORCE-GV-R65XTEAGLE-4GD-renovada/dp/B0BRCLK2WM/ref=sr_1_3?__mk_es_US=ÅMÅŽÕÑ&amp;dib=eyJ2IjoiMSJ9.wYZtREb6Aj9ZykiWBodVhBjOjPt4cVBi11ASRg_HS183l-7jXIdzZtD1xK9MyspBQ_3TXSRKts-vKlYowPucJuhBXrU6k-OhfIz78lgTVMBREzEDLbavnwOGFpYGTiJuGRPpW4_TCwhFsU-wqphIk59qdpXhk1hprdPlBFyNp8tdUKkafxUXUJySmT147BCoOJsTx9T0D8OpXo8BGvQPVeJIlfW2_gmUadYipsYlQc8.LGv6gvGsNTQtbHWZ3jvwvECEs8Zzb3XZEceQBKK8txw&amp;dib_tag=se&amp;keywords=Radeon+RX+6500+XT&amp;qid=1756866876&amp;sr=8-3</t>
  </si>
  <si>
    <t>GIGABYTE Tarjeta gráfica Radeon RX 6500 XT Eagle 4G</t>
  </si>
  <si>
    <t>Competidora directa, pero con menor rendimiento y soporte técnico limitado.</t>
  </si>
  <si>
    <t>https://www.amazon.com/-/es/Challenger-DisplayPort-Cooling-Express4-0-Tarjeta/dp/B0BFD8DSM3/ref=sr_1_1?__mk_es_US=ÅMÅŽÕÑ&amp;crid=1BPL1S2B3FMON&amp;dib=eyJ2IjoiMSJ9.2T3j-MBP1xcG_F7zYUF3Ds4EHn6mrymW3PiQ0IZe9WsYK2ZZbkJzHwwdbPEPsL7FKVgRVzST87jvolGEIQdYIhF8fsV1W7kytU4UuPWUbtLPSfgc8QztsUwVDvYHpDmBkp2CC8nrrEjaHUaf3eOZJUb03XyVU6qVK0Al7vPOWXCbNQneD6iSnRizg998dMf7zONSM-PCrpJMjOK-Bzw9IjGlHbZG0-MZLXxvbfsxvbw.X6ZjOT2gaBYx1Y-uuQP9uEIEOHj83coFasA_ew9MEfE&amp;dib_tag=se&amp;keywords=Intel%2BArc%2BA580&amp;qid=1756867004&amp;sprefix=intel%2Barc%2Ba580%2Caps%2C212&amp;sr=8-1&amp;th=1</t>
  </si>
  <si>
    <t>ASRock Intel ARC A380 Challenger ITX 6GB OC GDDR6</t>
  </si>
  <si>
    <t>Tarjeta gráfica Intel Arc A580, potente, moderna, compatible con ray tracing.</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</si>
  <si>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</si>
  <si>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</si>
  <si>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</si>
  <si>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</si>
  <si>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</si>
  <si>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</si>
  <si>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</si>
  <si>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</si>
  <si>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</si>
  <si>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</si>
  <si>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https://www.mercadolibre.com.co/procesador-gamer-amd-ryzen-7-7700x-100-100000591wof-de-8-nucleos-y-54ghz-de-frecuencia-con-grafica-integrada/p/MCO19711896?pdp_filters=category:MCO1693#searchVariation=MCO19711896&amp;position=1&amp;search_layout=stack&amp;type=product&amp;tracking_id=33d9ed9c-8c31-4747-8d81-cf6cb1856781
</t>
  </si>
  <si>
    <t xml:space="preserve">Procesador gamer AMD Ryzen 7 7700X 100-100000591WOF de 8 núcleos </t>
  </si>
  <si>
    <t>5.4GHz de frecuencia con gráfica integrada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</si>
  <si>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</si>
  <si>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</si>
  <si>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</si>
  <si>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</si>
  <si>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</si>
  <si>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</si>
  <si>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</si>
  <si>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</si>
  <si>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</si>
  <si>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</si>
  <si>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Lenovo</t>
  </si>
  <si>
    <t>NIT: 900.030.538-3.   Domicilio legal: Calle 99 # 14 – 49, piso 5, Bogotá.                   Teléfono: +57 601 3138086</t>
  </si>
  <si>
    <t>Monitor ThinkVision P27h-30 de 27</t>
  </si>
  <si>
    <t>Garantia: 3 años (con la marca)
Pantalla QHD 27", IPS con backlight WLED, ratio 16:9 y resolución 2560x1440, plana y anti-reflejo con Hard Coating (3H)
Tasa de refresco de 60Hz, brillo 350 cd/m², contraste 1000:1 y tiempos de respuesta: 4ms (Extreme mode) / 6ms (Typical mode)
Pedestal TSLP (inclinación, giratorio, ajustable en altura y pivote)</t>
  </si>
  <si>
    <t>Samsung</t>
  </si>
  <si>
    <t>NIT: 830.028.931-5,     Dirección: Carrera 7 No. 113-43 Of. 607,   Telefono:(1) 4870707</t>
  </si>
  <si>
    <t>Monitor SAMSUNG 22" Pulgadas D300 FHD Plano Negro</t>
  </si>
  <si>
    <t>Garantia: 36  Meses (con la marca)
Disfrute de imágenes nítidas con la resolución FHD
100Hz para rendimiento fluido para cualquier contenido
Modo juegos con contraste optimizado
Panel IPS conserva la claridad del color
Eye Saver minimiza la luz azul mantiene los ojos relajados</t>
  </si>
  <si>
    <t>LG</t>
  </si>
  <si>
    <t>NIT:  830.065.063-4,  Dirección: CL 53 67 57, ,   Teléfono: 01-8000-910-683</t>
  </si>
  <si>
    <t>Monitor LG 27 pulgadas LED 27MR400B</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</si>
  <si>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</si>
  <si>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</si>
  <si>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https://www.lenovo.com/co/es/p/accessories-and-software/monitors/professional/63a1gar1la?orgRef=https%253A%252F%252Fwww.google.com%252F</t>
  </si>
  <si>
    <t>https://www.alkosto.com/monitor-samsung-22-pulgadas-d300-fhd-plano-negro/p/887276903064</t>
  </si>
  <si>
    <t>https://www.exito.com/monitor-lg-27mr400-b-3155181/p</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</si>
  <si>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</si>
  <si>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</si>
  <si>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</si>
  <si>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</si>
  <si>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</si>
  <si>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</si>
  <si>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</si>
  <si>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</si>
  <si>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Logitech</t>
  </si>
  <si>
    <t>https://www.mercadolibre.com.co/teclado-bluetooth-logitech-master-series-mx-keys-mini-qwerty-espanol-color-grafito-con-luz-blanca/p/MCO24526187?product_trigger_id=MCO18931563&amp;pdp_filters=item_id%3AMCO1333831287&amp;applied_product_filters=MCO18931563&amp;quantity=1</t>
  </si>
  <si>
    <t xml:space="preserve">Teclado bluetooth </t>
  </si>
  <si>
    <t>Logitech Master Series MX Keys Mini QWERTY 
español color grafito con luz blanca</t>
  </si>
  <si>
    <t xml:space="preserve"> Tauret</t>
  </si>
  <si>
    <t>Panamericana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</si>
  <si>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</si>
  <si>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</si>
  <si>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</si>
  <si>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</si>
  <si>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</si>
  <si>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</si>
  <si>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</si>
  <si>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</si>
  <si>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</si>
  <si>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</si>
  <si>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store colombia</t>
  </si>
  <si>
    <t>https://systorecolombia.com/torre/389-servidor-lenovo-st50-v2-xeon-e2324g-16gb-2tb-7d8ka00ala.html</t>
  </si>
  <si>
    <t>Servidor Lenovo ST50 V2 Xeon E2324G 16gb 2TB 7D8KA00ALA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</si>
  <si>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</si>
  <si>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</si>
  <si>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</si>
  <si>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</si>
  <si>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</si>
  <si>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</si>
  <si>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</si>
  <si>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</si>
  <si>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</si>
  <si>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</si>
  <si>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</si>
  <si>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https://listado.mercadolibre.com.co/mouse-logitech-m100</t>
  </si>
  <si>
    <t>Logitech M100 Ratón con
 Cable USB</t>
  </si>
  <si>
    <t xml:space="preserve">3 Botones, Seguimiento Óptimo 1000 DPI, Ambidestro, Compatible con PC, Mac, Portátil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</si>
  <si>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</si>
  <si>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</si>
  <si>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Ficha Técnica - Disco Duro Interno Seagate Barracuda (1 TB)
</t>
  </si>
  <si>
    <t>Ficha Técnica - Módulo de Memoria RAM Kingston Fury Beast RGB (8 GB)</t>
  </si>
  <si>
    <t>Ficha Técnica - Tarjeta Gráfica GIGABYTE AMD Radeon RX 6500 XT (4 GB)</t>
  </si>
  <si>
    <t>Característica</t>
  </si>
  <si>
    <t>Especificación</t>
  </si>
  <si>
    <t>Configuración y Capacidad</t>
  </si>
  <si>
    <t>Marca</t>
  </si>
  <si>
    <t>Seagate</t>
  </si>
  <si>
    <t>Valor</t>
  </si>
  <si>
    <t>Marca (Ensamblador)</t>
  </si>
  <si>
    <t>GIGABYTE</t>
  </si>
  <si>
    <t>Línea</t>
  </si>
  <si>
    <t>Barracuda</t>
  </si>
  <si>
    <t>Kingston</t>
  </si>
  <si>
    <t>Procesador Gráfico (GPU)</t>
  </si>
  <si>
    <t>AMD Radeon RX 6500 XT</t>
  </si>
  <si>
    <t>Modelo</t>
  </si>
  <si>
    <t>ST1000DM010</t>
  </si>
  <si>
    <t>Fury Beast DDR4 RGB</t>
  </si>
  <si>
    <t>Fabricante del GPU</t>
  </si>
  <si>
    <t>AMD</t>
  </si>
  <si>
    <t>Color</t>
  </si>
  <si>
    <t>Plateado</t>
  </si>
  <si>
    <t>KF432C16BBA/8</t>
  </si>
  <si>
    <t>Uso Recomendado</t>
  </si>
  <si>
    <t>Computadoras de escritorio, almacenamiento general</t>
  </si>
  <si>
    <t>Capacidad Total</t>
  </si>
  <si>
    <t>8 GB</t>
  </si>
  <si>
    <t>Configuración</t>
  </si>
  <si>
    <t>1 Módulo de 8 GB</t>
  </si>
  <si>
    <t>Especificaciones de Memoria</t>
  </si>
  <si>
    <t>Rendimiento y Almacenamiento</t>
  </si>
  <si>
    <t>Capacidad de Memoria</t>
  </si>
  <si>
    <t>4 GB</t>
  </si>
  <si>
    <t>Especificaciones de Rendimiento</t>
  </si>
  <si>
    <t>Tipo de Memoria</t>
  </si>
  <si>
    <t>GDDR6 (Estándar para este modelo)</t>
  </si>
  <si>
    <t>1 TB</t>
  </si>
  <si>
    <t>Tipo de Disco</t>
  </si>
  <si>
    <t>HDD (Disco Duro Mecánico)</t>
  </si>
  <si>
    <t>Velocidad</t>
  </si>
  <si>
    <t>3200 MHz (3.2 GHz)</t>
  </si>
  <si>
    <t>Velocidad de Rotación</t>
  </si>
  <si>
    <t>7200 RPM</t>
  </si>
  <si>
    <t>Latencia CAS</t>
  </si>
  <si>
    <t>CL16</t>
  </si>
  <si>
    <t>Conectividad</t>
  </si>
  <si>
    <t>Memoria Caché</t>
  </si>
  <si>
    <t>64 MB</t>
  </si>
  <si>
    <t>Tasa de Transferencia (Ancho de Banda)</t>
  </si>
  <si>
    <t>25.6 GB/s</t>
  </si>
  <si>
    <t>Puertos Disponibles</t>
  </si>
  <si>
    <t>Interfaz</t>
  </si>
  <si>
    <t>SATA 6.0 Gb/s (Estándar para este modelo)</t>
  </si>
  <si>
    <t>Salidas de Video</t>
  </si>
  <si>
    <t>1x DisplayPort, 1x HDMI</t>
  </si>
  <si>
    <t>Especificaciones Técnicas y Físicas</t>
  </si>
  <si>
    <t>Características Físicas</t>
  </si>
  <si>
    <t>DDR4 SDRAM</t>
  </si>
  <si>
    <t>Factor de Forma</t>
  </si>
  <si>
    <t>3.5 pulgadas</t>
  </si>
  <si>
    <t>DIMM (288-pin)</t>
  </si>
  <si>
    <t>Dimensiones (Pulgadas)</t>
  </si>
  <si>
    <t>7.56" (Largo) x 4.61" (Ancho) x 1.5" (Alto)</t>
  </si>
  <si>
    <t>Ubicación</t>
  </si>
  <si>
    <t>Interno</t>
  </si>
  <si>
    <t>Voltaje de Alimentación</t>
  </si>
  <si>
    <t>1.35V</t>
  </si>
  <si>
    <t>Dimensiones (Milímetros, aprox.)</t>
  </si>
  <si>
    <t>192 mm (L) x 117 mm (An) x 38 mm (Al)</t>
  </si>
  <si>
    <t>Dimensiones (Largo x Ancho x Altura)</t>
  </si>
  <si>
    <t>14.7 cm x 10.16 cm x 2.0 cm</t>
  </si>
  <si>
    <t>Corrección de Errores (ECC)</t>
  </si>
  <si>
    <t>No</t>
  </si>
  <si>
    <t>Peso</t>
  </si>
  <si>
    <t>400 g</t>
  </si>
  <si>
    <t>Disipador de Calor</t>
  </si>
  <si>
    <t>Sí, incluido</t>
  </si>
  <si>
    <t>Iluminación</t>
  </si>
  <si>
    <t>RGB personalizable</t>
  </si>
  <si>
    <t>Información del Producto</t>
  </si>
  <si>
    <t>Características Adicionales y Compatibilidad</t>
  </si>
  <si>
    <t>Fabricante</t>
  </si>
  <si>
    <t>ASIN</t>
  </si>
  <si>
    <t>B0BRCLK2WM</t>
  </si>
  <si>
    <t>Soporte RAID</t>
  </si>
  <si>
    <t>Sí</t>
  </si>
  <si>
    <t>Condición</t>
  </si>
  <si>
    <t>Reacondicionado (Amazon Renewed)</t>
  </si>
  <si>
    <t>Sistema de Seguridad de Datos</t>
  </si>
  <si>
    <t>Accesorios Incluidos</t>
  </si>
  <si>
    <t>No especificados</t>
  </si>
  <si>
    <t>Resistencia (Polvo, Agua, Golpes)</t>
  </si>
  <si>
    <t>Ficha Técnica - Procesador AMD Ryzen 7 7700X</t>
  </si>
  <si>
    <t>Ficha Técnica - Teclado Inalámbrico Logitech MX Keys Mini</t>
  </si>
  <si>
    <t>Ryzen 7</t>
  </si>
  <si>
    <t>Master Series</t>
  </si>
  <si>
    <t>7700X</t>
  </si>
  <si>
    <t>MX Keys Mini</t>
  </si>
  <si>
    <t>Modelo Alfanumérico</t>
  </si>
  <si>
    <t>100-100000591WOF</t>
  </si>
  <si>
    <t>Grafito</t>
  </si>
  <si>
    <t>Año de Lanzamiento</t>
  </si>
  <si>
    <t>Computadoras de escritorio, Gaming, Creación de Contenido</t>
  </si>
  <si>
    <t>Diseño y Ergonomía</t>
  </si>
  <si>
    <t>Rendimiento del Núcleo (Core Performance)</t>
  </si>
  <si>
    <t>Compacto (Mini / Sin teclado numérico)</t>
  </si>
  <si>
    <t>Layout (Distribución)</t>
  </si>
  <si>
    <t>QWERTY</t>
  </si>
  <si>
    <t>Cantidad de Núcleos</t>
  </si>
  <si>
    <t>Idioma</t>
  </si>
  <si>
    <t>Español</t>
  </si>
  <si>
    <t>Cantidad de Hilos</t>
  </si>
  <si>
    <t>Dimensiones (Ancho x Prof. x Altura)</t>
  </si>
  <si>
    <t>29.6 cm x 13.2 cm x 2.1 cm</t>
  </si>
  <si>
    <t>Frecuencia Base</t>
  </si>
  <si>
    <t>4.5 GHz</t>
  </si>
  <si>
    <t>506.4 g</t>
  </si>
  <si>
    <t>Frecuencia Turbo Máxima</t>
  </si>
  <si>
    <t>5.4 GHz</t>
  </si>
  <si>
    <t>Reposamuñecas</t>
  </si>
  <si>
    <t>No incluido</t>
  </si>
  <si>
    <t>Multiplicador Desbloqueado</t>
  </si>
  <si>
    <t>Sí (Apto para Overclocking)</t>
  </si>
  <si>
    <t>Características Técnicas y Funcionales</t>
  </si>
  <si>
    <t>Soporte de Memoria y Caché</t>
  </si>
  <si>
    <t>Valor / Detalle</t>
  </si>
  <si>
    <t>Arquitectura de Teclas</t>
  </si>
  <si>
    <t>Membrana (con mecanismo de tijera tipo Perfect Stroke)</t>
  </si>
  <si>
    <t>Tipo de Memoria RAM Soportada</t>
  </si>
  <si>
    <t>DDR5</t>
  </si>
  <si>
    <t>Retroiluminación</t>
  </si>
  <si>
    <t>Sí (Luz blanca inteligente con sensor de proximidad)</t>
  </si>
  <si>
    <t>Capacidad Máxima de RAM</t>
  </si>
  <si>
    <t>128 GB</t>
  </si>
  <si>
    <t>Resistencia a Salpicaduras</t>
  </si>
  <si>
    <t>Caché L3 Total</t>
  </si>
  <si>
    <t>32 MB</t>
  </si>
  <si>
    <t>Teclas Anti-Ghost</t>
  </si>
  <si>
    <t>Teclado Numérico Integrado</t>
  </si>
  <si>
    <t>Especificaciones Técnicas y de Plataforma</t>
  </si>
  <si>
    <t>Socket (Zócalo) de CPU</t>
  </si>
  <si>
    <t>AM5</t>
  </si>
  <si>
    <t>Arquitectura</t>
  </si>
  <si>
    <t>x86-64</t>
  </si>
  <si>
    <t>Conexión Principal</t>
  </si>
  <si>
    <t>Bluetooth Low Energy</t>
  </si>
  <si>
    <t>Proceso de Fabricación (Litografía)</t>
  </si>
  <si>
    <t>5nm (TSMC FinFET)</t>
  </si>
  <si>
    <t>Cable (para carga)</t>
  </si>
  <si>
    <t>USB-C a USB-A, removible</t>
  </si>
  <si>
    <t>TDP (Potencia de Diseño Térmico)</t>
  </si>
  <si>
    <t>105 W</t>
  </si>
  <si>
    <t>Longitud del Cable</t>
  </si>
  <si>
    <t>1.5 metros</t>
  </si>
  <si>
    <t>Sistemas Operativos</t>
  </si>
  <si>
    <t>Windows, macOS, Linux, ChromeOS, iPadOS, iOS, Android</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</si>
  <si>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</si>
  <si>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</si>
  <si>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</si>
  <si>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</si>
  <si>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</si>
  <si>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</si>
  <si>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</si>
  <si>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</si>
  <si>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Computador Portátil LENOVO Ideapad Slim 3 - 15.3" Pulgadas 15HP10 - AMD Ryzen 5 - RAM 24GB - Disco SSD 512GB - Azul</t>
  </si>
  <si>
    <t xml:space="preserve">Ofrece una buena estabilidad en mult tareas, comparando con sus competencias ofrece caracteristicas similares con almacenamiento y el procedador, lo que cambia es su precio ya que ofrece lo mismo que su competrencia pero más economico </t>
  </si>
  <si>
    <t>Garantia de un año con la tienda fabricante por daños o errores de fabrica.
Por parte de la tienda se ofrece una garantia de 6 meses por daños</t>
  </si>
  <si>
    <t>NIT: 900824185.   Domicilio legal:  Carrera 7 # 99-53 piso 2, Bogotá.                   Teléfono:  601-380-8246</t>
  </si>
  <si>
    <t>Computador Portátil Gamer HP Victus 15.6" Pulgadas Fb2002la AMD Ryzen 5 - RAM 8GB - Disco SSD 512GB - Gris Oscuro</t>
  </si>
  <si>
    <t>Cuenta con buenas caracteristicas, como el almacenamiento y el procecador, pero la memoria RAM queda corta ya que su competencia ofrece más espacio en menor precio</t>
  </si>
  <si>
    <t>NIT: 900.806.818-1.   Domicilio legal:   Calle 93 # 11-42, Bogotá.                   Teléfono:  601-508-7700</t>
  </si>
  <si>
    <t>Es un buen equipo ya que cuenta con gran rendimiento, almacenamiento, RAM y es una gran competidor de computadores similares como el Lenovo  Ideapad Slim 3</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</si>
  <si>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</si>
  <si>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</si>
  <si>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alkosto.com/computador-portatil-lenovo-ideapad-slim-3-153-pulgadas/p/198155958762?fuente=google&amp;medio=cpc&amp;campaign=AK_COL_MAX_PEF_CPC_AON_COMP_Lenovo_Oct19_EXP_OCT&amp;keyword=&amp;gad_source=1&amp;gad_campaignid=17347371107&amp;gbraid=0AAAAADlnVbjTS8kCUcoWpPUvcSV_Q-k9t&amp;gclid=Cj0KCQjw_rPGBhCbARIsABjq9ccdQ4wePUIMM3gBrvoqjnOMhLwcJaT0CCXTZNJM8Zx_NNvQmLs8eeIaApFdEALw_wcB</t>
  </si>
  <si>
    <t>https://acortar.link/WQItBX</t>
  </si>
  <si>
    <t>https://www.falabella.com.co/falabella-co/product/124124027/PORTATIL-ASUS-INTEL-CORE-I5-12500H-SSD-1TB-RAM-24GB-LED-15,6-FULL-HD/124124028</t>
  </si>
  <si>
    <t>Portátil LENOVO Ideapad Slim 3</t>
  </si>
  <si>
    <t>Laptop para uso de los programadores</t>
  </si>
  <si>
    <t xml:space="preserve">Pantalla de 15.3  Pulgadas” con resolución WUXGA </t>
  </si>
  <si>
    <t>Relación de aspecto panorámico 16:10</t>
  </si>
  <si>
    <t>graficos integrados AMD Radeon 760M</t>
  </si>
  <si>
    <t>Prueba militar MIL-STD-810H aprobada, mayor durabilidad</t>
  </si>
  <si>
    <t>Altavoces con Dolby Audio, para un sonido envolvente</t>
  </si>
  <si>
    <t xml:space="preserve">Procesador:AMD R5 8640HS </t>
  </si>
  <si>
    <t xml:space="preserve">Memoria RAM: 24 GB </t>
  </si>
  <si>
    <t xml:space="preserve">Almacenamiento: Estado Solido SSD 512 GB </t>
  </si>
  <si>
    <t>Sistema operativo de fabrica windows 11</t>
  </si>
  <si>
    <t xml:space="preserve">Entrada Tarjeta Micro SD </t>
  </si>
  <si>
    <t>Puerto HDMI 2.1</t>
  </si>
  <si>
    <t>Puerto USB 3.2</t>
  </si>
  <si>
    <t>La garantia con la tienda es de 1 año por daños de fabrica</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</si>
  <si>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</si>
  <si>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</si>
  <si>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</si>
  <si>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</si>
  <si>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</si>
  <si>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</si>
  <si>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</si>
  <si>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</si>
  <si>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lasus</t>
  </si>
  <si>
    <t xml:space="preserve">Licencia Windows 11 Pro ESD Vitalicia
</t>
  </si>
  <si>
    <t>incluye todas las funciones de Windows 11 Home y añade herramientas avanzadas para entornos empresariales como unión a dominio/Azure AD, BitLocker, Escritorio remoto (RDP), Hyper-V (virtualización) y administración mediante Group Policy (GPO).</t>
  </si>
  <si>
    <t xml:space="preserve"> Colombia pc</t>
  </si>
  <si>
    <t>(305) 3676372</t>
  </si>
  <si>
    <t>Tu licencia</t>
  </si>
  <si>
    <t>Cra 10 # 17-55 Torre central local 115
311 684 4142
305 763 6779</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</si>
  <si>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</si>
  <si>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</si>
  <si>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</si>
  <si>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</si>
  <si>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</si>
  <si>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</si>
  <si>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</si>
  <si>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</si>
  <si>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</si>
  <si>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</si>
  <si>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Microsoft/mensual</t>
  </si>
  <si>
    <t>https://azure.microsoft.com/es-es/pricing/purchase-options/azure-account</t>
  </si>
  <si>
    <t>Servicio en la nube Microsoft Azure</t>
  </si>
  <si>
    <t>1.Ejecucion de codigo de respuesta como (HTTP, colas, blobs, etc.)                              2. Compatible con C#, JavaScript, Python, Java, Powershell, etc.  Extension de Azure Fuction para flujo de trabajo mas complejo(orquestación, estado, temporizadores)                                                                                                                                3.Automatizacion de flujos de trabajo sin escribir código Se integra con Azure Functions para tareas personalizadas/ mensual</t>
  </si>
  <si>
    <t>google cloud/mensual</t>
  </si>
  <si>
    <t>https://cloud.google.com/run/pricing?hl=es</t>
  </si>
  <si>
    <t>Servicio en la nube google Cloud</t>
  </si>
  <si>
    <t>1. Compatibilidad con Node.JS, Phyton, Go , java, .Net , Ruby.                                    2. Monitoreo Stackdriver Logging, Error Reporting, Trace.                                             3. IAM, VPC, autenticación por token, auditoríacon Suscripcion mensual</t>
  </si>
  <si>
    <t>Amazon/mensual</t>
  </si>
  <si>
    <t>https://aws.amazon.com/es/free/?p=free&amp;c=offers&amp;z=2</t>
  </si>
  <si>
    <t>Servicio en la nube AWS Amazon</t>
  </si>
  <si>
    <t>1. Node.js, Python, Java, Go, .NET, Ruby, Rust, etc.                                                    2. IAM, VPC, cifrado, auditoría, control de acceso por rolSuscripcion mensual</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</si>
  <si>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</si>
  <si>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</si>
  <si>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Escogimos el modelo Faas porque responde a nuestras necesidades sin que nos estemos preocupando por el codigo con la necesidad de gestionar la infraestructura subyacente ademas de automatizar los procesos administrativos como lo son las notificaciones, validaciones e integraciones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</si>
  <si>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</si>
  <si>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</si>
  <si>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</si>
  <si>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</si>
  <si>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</si>
  <si>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</si>
  <si>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</si>
  <si>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</si>
  <si>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Citrix/mensual</t>
  </si>
  <si>
    <t>https://www.citrix.com/platform/citrix-app-and-desktop-virtualization</t>
  </si>
  <si>
    <t>Servicio en la nube citrix</t>
  </si>
  <si>
    <t>1. Teletrabajo seguro con acceso remoto a escritorios corporativos y sin comprometer datos   2.Soporte técnico distribuido con monitoreo y resolucion de incidencias desde la nube    3. Espacios virtuales controlados para formacion interna</t>
  </si>
  <si>
    <t>https://one.google.com/about/plans?g1_landing_page=0</t>
  </si>
  <si>
    <t>1. Máquinas virtuales, redes, almacenamiento, seguridad en Google Cloud Platform. 2. Acceso remoto con  escritorios virtuales accesibles desde navegador o cliente ligero. 3. Seguridad con cifrado, autenticación con Google Workspace, IAM, VPC, auditoría.</t>
  </si>
  <si>
    <t>1. Desde navegador, cliente nativo o app móvil 2. Seguridad con cifrado de datos, autenticación multifactor, integración con Active Directory 3. Compatibilidad con aplicaciones empresariales, software legacy, herramientas de productividad.</t>
  </si>
  <si>
    <t xml:space="preserve">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</si>
  <si>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</si>
  <si>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</si>
  <si>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Escogimos este si el cliente no quiere adquirir los diferentes equipos que le ofrecemos para el desarrollo del aplicativo  ademas de que este nos ofrece  escritorios virtuales sin la necesidad de una infraestructura fisica local.</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</si>
  <si>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</si>
  <si>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</si>
  <si>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</si>
  <si>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</si>
  <si>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</si>
  <si>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</si>
  <si>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</si>
  <si>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</si>
  <si>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Bitdefender GravityZone Small Business Security</t>
  </si>
  <si>
    <t>https://www.bitdefender.com/en-us/business/products/gravityzone-small-business-security</t>
  </si>
  <si>
    <t>Protección avanzada contra malware, ransomware y phishing.
.</t>
  </si>
  <si>
    <t>Protección empresarial contra phishing, ransomware, control de endpoints, consola central para pequeñas empresas(10 dipositivos minimos).</t>
  </si>
  <si>
    <t xml:space="preserve">   </t>
  </si>
  <si>
    <t>ESET PROTECT MDR</t>
  </si>
  <si>
    <t>https://www.getapp.com.co/software/2057651/eset-protect?utm_source</t>
  </si>
  <si>
    <t>expertos de ESET monitorean las amenazas 24/7</t>
  </si>
  <si>
    <t>1.107.000</t>
  </si>
  <si>
    <t>1.317.330</t>
  </si>
  <si>
    <t xml:space="preserve">Solución avanzada para empresas PYMEs: monitoreo, detección, gestión de amenazas, protección de endpoints/servidores(no se sabe la cantidad de dispostivos minimos). </t>
  </si>
  <si>
    <t xml:space="preserve">Norton Small Business </t>
  </si>
  <si>
    <t>https://co.norton.com/products/small-business?utm_source</t>
  </si>
  <si>
    <t>Protección contra virus, spyware, ransomware y robo de identidad.</t>
  </si>
  <si>
    <t>Antivirus + backup en nube + soporte para múltiples dispositivos; plan empresarial para pequeñas empresas.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</si>
  <si>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</si>
  <si>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</si>
  <si>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FICHA TÉCNICA – Antivirus</t>
  </si>
  <si>
    <t>1. Nombre del dispositivo/software
Bitdefender GravityZone Small Business Security</t>
  </si>
  <si>
    <t>2. Solicitante / Proyecto
Sistema de Seguridad Informática – Protección Empresarial</t>
  </si>
  <si>
    <t>3. Características físicas:</t>
  </si>
  <si>
    <t>Licencia de software en modalidad empresarial</t>
  </si>
  <si>
    <t>Dispositivos mínimos permitidos por licencia</t>
  </si>
  <si>
    <t>Consola central de administración en la nube</t>
  </si>
  <si>
    <t>4. Especificaciones técnicas:</t>
  </si>
  <si>
    <t>Protección contra malware, ransomware y phishing</t>
  </si>
  <si>
    <t>Control y administración de endpoints</t>
  </si>
  <si>
    <t>Detección y respuesta avanzada de amenazas</t>
  </si>
  <si>
    <t>Plataforma de gestión centralizada en la nube</t>
  </si>
  <si>
    <t>Actualizaciones automáticas de seguridad</t>
  </si>
  <si>
    <t>Compatibilidad con Windows, macOS y servidores</t>
  </si>
  <si>
    <t>5. Garantía:</t>
  </si>
  <si>
    <t>Características</t>
  </si>
  <si>
    <t>Anual (según licencia adquirida)</t>
  </si>
  <si>
    <t>Incluye soporte técnico y actualizaciones durante el periodo contratado</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</si>
  <si>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</si>
  <si>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</si>
  <si>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</si>
  <si>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</si>
  <si>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</si>
  <si>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</si>
  <si>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</si>
  <si>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</si>
  <si>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RentaPC</t>
  </si>
  <si>
    <t>comercialrpc@rentapc.com.co
310 577 90 02</t>
  </si>
  <si>
    <t xml:space="preserve">Alquiler de equipo de computo, u equipo de </t>
  </si>
  <si>
    <t>1 Semana
1 Mes
1 AÑo
Sin Cláusulas de Permanencia</t>
  </si>
  <si>
    <t>Ayscomputadores</t>
  </si>
  <si>
    <t>Cra 49 b Nro 104 A-83 Bogotá D.C
310 577 90 02</t>
  </si>
  <si>
    <t xml:space="preserve">Años de experiencia (18)
Instalación a domicilio
</t>
  </si>
  <si>
    <t>Wiresoft</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</si>
  <si>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</si>
  <si>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</si>
  <si>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https://www.rentapc.com.co/lp#1258007624</t>
  </si>
  <si>
    <t>https://acortar.link/5mSkRv</t>
  </si>
  <si>
    <t>FICHA TÉCNICA – SISTEMA EN MODALIDAD DE ALQUILER</t>
  </si>
  <si>
    <t>1. Nombre del dispositivo/software: Estación de trabajo en alquiler para gestión de inventario</t>
  </si>
  <si>
    <t>2. Solicitante / Proyecto: Sistema de información para inventario – Mercado Pleno</t>
  </si>
  <si>
    <t>Computador de escritorio (alquiler mensual)</t>
  </si>
  <si>
    <t>Monitor LED de 21"</t>
  </si>
  <si>
    <t>Teclado y mouse USB</t>
  </si>
  <si>
    <t>Escáner de código de barras</t>
  </si>
  <si>
    <t>Impresora multifuncional</t>
  </si>
  <si>
    <t>Cableado y periféricos básicos</t>
  </si>
  <si>
    <t>Procesador Intel Core i5</t>
  </si>
  <si>
    <t>Memoria RAM 8 GB</t>
  </si>
  <si>
    <t>Disco SSD 256 GB</t>
  </si>
  <si>
    <t>Sistema operativo Windows 10 Pro</t>
  </si>
  <si>
    <t>Software de inventario en la nube (licencia mensual)</t>
  </si>
  <si>
    <t>Conectividad Wi-Fi y Ethernet</t>
  </si>
  <si>
    <t>Mensual</t>
  </si>
  <si>
    <t>Mantenimiento y soporte técnico incluidos durante el alquiler</t>
  </si>
  <si>
    <t>Comparación de Precios entre diferentes proveedores</t>
  </si>
  <si>
    <t>Ingresa en la tabla los productos, los proveedores y sus precios</t>
  </si>
  <si>
    <t>ESTADÍSTICAS POR PRODUCTO</t>
  </si>
  <si>
    <t>PRODUCTO</t>
  </si>
  <si>
    <t>CANTIDAD</t>
  </si>
  <si>
    <t>PROVEEDOR 1</t>
  </si>
  <si>
    <t>PROVEEDOR 2</t>
  </si>
  <si>
    <t>PROVEEDOR 3</t>
  </si>
  <si>
    <t>PROVEEDOR 4</t>
  </si>
  <si>
    <t>PROVEEDOR 5</t>
  </si>
  <si>
    <t>PROVEEDOR 6</t>
  </si>
  <si>
    <t>PRECIO MÁS BAJO</t>
  </si>
  <si>
    <t>PRECIO PROMEDIO</t>
  </si>
  <si>
    <t>PRECIO MÁS ALTO</t>
  </si>
  <si>
    <t>Total</t>
  </si>
  <si>
    <t>DATOS ADICIONALES</t>
  </si>
  <si>
    <t>TIEMPO DE ENTREGA (DÍAS)</t>
  </si>
  <si>
    <t>COSTO DE ENVÍO</t>
  </si>
  <si>
    <t>FORMAS DE PAGO</t>
  </si>
  <si>
    <t>Contado</t>
  </si>
  <si>
    <t>Salario minimo vigente</t>
  </si>
  <si>
    <t>Requerimiento de Personal</t>
  </si>
  <si>
    <t>Aportes seguridad social</t>
  </si>
  <si>
    <t>Parafiscales</t>
  </si>
  <si>
    <t>Subsidio de Transporte</t>
  </si>
  <si>
    <t>Prestaciones sociales</t>
  </si>
  <si>
    <t>Total a Pagar</t>
  </si>
  <si>
    <t>Sueldo Total Año</t>
  </si>
  <si>
    <t>Cargo</t>
  </si>
  <si>
    <t>Sueldo x Hora</t>
  </si>
  <si>
    <t>Sueldo Diario</t>
  </si>
  <si>
    <t>Sueldo Mensual</t>
  </si>
  <si>
    <t>Dias Laborados</t>
  </si>
  <si>
    <t>Salud</t>
  </si>
  <si>
    <t>Pensión</t>
  </si>
  <si>
    <t>ARL</t>
  </si>
  <si>
    <t>Caja de compensación</t>
  </si>
  <si>
    <t>SENA</t>
  </si>
  <si>
    <t>ICBF</t>
  </si>
  <si>
    <t>Empleado</t>
  </si>
  <si>
    <t>Cesantias</t>
  </si>
  <si>
    <t>Interes sobre cesantias</t>
  </si>
  <si>
    <t>Prima de servicios</t>
  </si>
  <si>
    <t>Vacaciones</t>
  </si>
  <si>
    <t>Gestor, líder del proyecto</t>
  </si>
  <si>
    <t xml:space="preserve">Analista </t>
  </si>
  <si>
    <t>Apoyo y especialista</t>
  </si>
  <si>
    <t>Desarrollador</t>
  </si>
  <si>
    <t>Diseñador</t>
  </si>
  <si>
    <t>Totales</t>
  </si>
  <si>
    <t>Técnico en programación de software</t>
  </si>
  <si>
    <t>Técnico en programación de software / Sin Prestaciones</t>
  </si>
  <si>
    <t>Recurso Humano</t>
  </si>
  <si>
    <t>Aporte social</t>
  </si>
  <si>
    <t>Prestaciones</t>
  </si>
  <si>
    <r>
      <rPr>
        <rFont val="Arial"/>
        <color theme="1"/>
        <sz val="11.0"/>
      </rPr>
      <t xml:space="preserve">1. </t>
    </r>
    <r>
      <rPr>
        <rFont val="Arial"/>
        <color rgb="FF1155CC"/>
        <sz val="11.0"/>
        <u/>
      </rPr>
      <t>https://co.computrabajo.com/salarios/tecnico-programador</t>
    </r>
  </si>
  <si>
    <r>
      <rPr>
        <rFont val="Arial"/>
        <color theme="1"/>
        <sz val="11.0"/>
      </rPr>
      <t xml:space="preserve">2. </t>
    </r>
    <r>
      <rPr>
        <rFont val="Arial"/>
        <color rgb="FF1155CC"/>
        <sz val="11.0"/>
        <u/>
      </rPr>
      <t>https://caracol.com.co/2023/11/02/cuanto-ganan-los-profesionales-y-tecnicos-que-trabajan-en-el-sena/</t>
    </r>
  </si>
  <si>
    <t>Tecnólogo en análisis y desarrollo de software</t>
  </si>
  <si>
    <t>Tecnólogo en análisis y desarrollo de software / Sin Prestaciones</t>
  </si>
  <si>
    <r>
      <rPr>
        <rFont val="Arial"/>
        <color theme="1"/>
        <sz val="11.0"/>
      </rPr>
      <t xml:space="preserve">1. </t>
    </r>
    <r>
      <rPr>
        <rFont val="Arial"/>
        <color rgb="FF1155CC"/>
        <sz val="11.0"/>
        <u/>
      </rPr>
      <t>https://co.computrabajo.com/salarios/analista-de-desarrollo</t>
    </r>
  </si>
  <si>
    <r>
      <rPr>
        <rFont val="Arial"/>
        <color theme="1"/>
        <sz val="11.0"/>
      </rPr>
      <t xml:space="preserve">2. </t>
    </r>
    <r>
      <rPr>
        <rFont val="Arial"/>
        <color rgb="FF1155CC"/>
        <sz val="11.0"/>
        <u/>
      </rPr>
      <t>https://co.indeed.com/career/desarrollador-de-software/salaries</t>
    </r>
  </si>
  <si>
    <t>Gastos Administrativos</t>
  </si>
  <si>
    <t>Concepto</t>
  </si>
  <si>
    <t>Mes 1</t>
  </si>
  <si>
    <t>Total Año</t>
  </si>
  <si>
    <t>Arrendamiento</t>
  </si>
  <si>
    <t>Servicios Publicos</t>
  </si>
  <si>
    <t>Suministros de Oficina</t>
  </si>
  <si>
    <t>Aseo e Higiene</t>
  </si>
  <si>
    <t>Telefonia</t>
  </si>
  <si>
    <t>Internet</t>
  </si>
  <si>
    <t>Costos administrativos</t>
  </si>
  <si>
    <t>Personal</t>
  </si>
  <si>
    <t>servicios generales</t>
  </si>
  <si>
    <t xml:space="preserve">servicios publicos </t>
  </si>
  <si>
    <t>Costo total</t>
  </si>
  <si>
    <t>programador</t>
  </si>
  <si>
    <t>Servicios publicos</t>
  </si>
  <si>
    <t>consumo promedio(m3/mes)</t>
  </si>
  <si>
    <t xml:space="preserve">Pago </t>
  </si>
  <si>
    <t>Acueducto</t>
  </si>
  <si>
    <t xml:space="preserve"> 15 </t>
  </si>
  <si>
    <t>Luz</t>
  </si>
  <si>
    <t xml:space="preserve"> 696 </t>
  </si>
  <si>
    <t>internet</t>
  </si>
  <si>
    <t>total</t>
  </si>
  <si>
    <t>Pago</t>
  </si>
  <si>
    <t>Aseo</t>
  </si>
  <si>
    <t>Mantenimiento</t>
  </si>
  <si>
    <t>administracion de espacios</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</si>
</sst>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quot;$&quot;#,##0.00"/>
    <numFmt numFmtId="165" formatCode="&quot;$&quot;\ #,##0.00"/>
    <numFmt numFmtId="166" formatCode="_-&quot;$&quot;\ * #,##0.00_-;\-&quot;$&quot;\ * #,##0.00_-;_-&quot;$&quot;\ * &quot;-&quot;??_-;_-@"/>
  </numFmts>
  <fonts count="93">
    <font>
      <sz val="10.0"/>
      <color rgb="FF000000"/>
      <name val="Arial"/>
      <scheme val="minor"/>
    </font>
    <font>
      <sz val="29.0"/>
      <color theme="1"/>
      <name val="Arial"/>
    </font>
    <font>
      <color theme="1"/>
      <name val="Arial"/>
    </font>
    <font>
      <sz val="12.0"/>
      <color theme="1"/>
      <name val="Arial"/>
    </font>
    <font>
      <sz val="13.0"/>
      <color theme="1"/>
      <name val="Arial"/>
    </font>
    <font>
      <color rgb="FFFFFFFF"/>
      <name val="Arial"/>
    </font>
    <font>
      <sz val="14.0"/>
      <color theme="1"/>
      <name val="Arial"/>
    </font>
    <font>
      <sz val="11.0"/>
      <color theme="1"/>
      <name val="Arial"/>
    </font>
    <font>
      <color theme="1"/>
      <name val="Arial"/>
      <scheme val="minor"/>
    </font>
    <font>
      <b/>
      <sz val="12.0"/>
      <color theme="1"/>
      <name val="Arial"/>
    </font>
    <font/>
    <font>
      <b/>
      <sz val="10.0"/>
      <color theme="1"/>
      <name val="Arial"/>
    </font>
    <font>
      <b/>
      <sz val="10.0"/>
      <color theme="1"/>
      <name val="Trebuchet MS"/>
    </font>
    <font>
      <b/>
      <u/>
      <sz val="10.0"/>
      <color theme="1"/>
      <name val="Trebuchet MS"/>
    </font>
    <font>
      <i/>
      <sz val="10.0"/>
      <color theme="1"/>
      <name val="Arial"/>
    </font>
    <font>
      <sz val="10.0"/>
      <color rgb="FF000000"/>
      <name val="Trebuchet MS"/>
    </font>
    <font>
      <u/>
      <sz val="10.0"/>
      <color rgb="FF0000FF"/>
      <name val="Trebuchet MS"/>
    </font>
    <font>
      <sz val="10.0"/>
      <color theme="1"/>
      <name val="Trebuchet MS"/>
    </font>
    <font>
      <u/>
      <sz val="10.0"/>
      <color rgb="FF0000FF"/>
      <name val="Trebuchet MS"/>
    </font>
    <font>
      <sz val="10.0"/>
      <color theme="1"/>
      <name val="Arial"/>
    </font>
    <font>
      <sz val="10.0"/>
      <color theme="1"/>
      <name val="Arial Narrow"/>
    </font>
    <font>
      <sz val="10.0"/>
      <color rgb="FF231F20"/>
      <name val="Trebuchet MS"/>
    </font>
    <font>
      <u/>
      <sz val="10.0"/>
      <color rgb="FF0000FF"/>
      <name val="Trebuchet MS"/>
    </font>
    <font>
      <sz val="8.0"/>
      <color rgb="FF0000FF"/>
      <name val="Trebuchet MS"/>
    </font>
    <font>
      <u/>
      <sz val="8.0"/>
      <color rgb="FF0000FF"/>
      <name val="Trebuchet MS"/>
    </font>
    <font>
      <u/>
      <sz val="10.0"/>
      <color rgb="FF0000FF"/>
      <name val="Trebuchet MS"/>
    </font>
    <font>
      <u/>
      <sz val="10.0"/>
      <color rgb="FF0000FF"/>
      <name val="Trebuchet MS"/>
    </font>
    <font>
      <u/>
      <sz val="10.0"/>
      <color rgb="FF0000FF"/>
      <name val="Trebuchet MS"/>
    </font>
    <font>
      <u/>
      <sz val="10.0"/>
      <color theme="1"/>
      <name val="Trebuchet MS"/>
    </font>
    <font>
      <u/>
      <sz val="10.0"/>
      <color rgb="FF0000FF"/>
      <name val="Arial"/>
    </font>
    <font>
      <u/>
      <sz val="10.0"/>
      <color theme="1"/>
      <name val="Trebuchet MS"/>
    </font>
    <font>
      <u/>
      <sz val="10.0"/>
      <color rgb="FF0000FF"/>
      <name val="Arial"/>
    </font>
    <font>
      <sz val="10.0"/>
      <color rgb="FF0000FF"/>
      <name val="Trebuchet MS"/>
    </font>
    <font>
      <sz val="12.0"/>
      <color theme="1"/>
      <name val="Trebuchet MS"/>
    </font>
    <font>
      <u/>
      <sz val="10.0"/>
      <color rgb="FF0000FF"/>
      <name val="Arial"/>
    </font>
    <font>
      <u/>
      <sz val="10.0"/>
      <color rgb="FF0000FF"/>
      <name val="Trebuchet MS"/>
    </font>
    <font>
      <u/>
      <sz val="10.0"/>
      <color theme="1"/>
      <name val="Trebuchet MS"/>
    </font>
    <font>
      <u/>
      <sz val="10.0"/>
      <color rgb="FF000000"/>
      <name val="Trebuchet MS"/>
    </font>
    <font>
      <sz val="14.0"/>
      <color rgb="FF333333"/>
      <name val="Lato"/>
    </font>
    <font>
      <b/>
      <color theme="1"/>
      <name val="Arial"/>
    </font>
    <font>
      <sz val="14.0"/>
      <color theme="1"/>
      <name val="Arial"/>
      <scheme val="minor"/>
    </font>
    <font>
      <sz val="11.0"/>
      <color rgb="FF444444"/>
      <name val="Arial"/>
    </font>
    <font>
      <b/>
      <sz val="14.0"/>
      <color theme="1"/>
      <name val="Arial"/>
      <scheme val="minor"/>
    </font>
    <font>
      <b/>
      <sz val="15.0"/>
      <color theme="1"/>
      <name val="Arial"/>
    </font>
    <font>
      <u/>
      <sz val="10.0"/>
      <color rgb="FF0000FF"/>
      <name val="Arial"/>
    </font>
    <font>
      <u/>
      <sz val="10.0"/>
      <color rgb="FF000000"/>
      <name val="Trebuchet MS"/>
    </font>
    <font>
      <u/>
      <sz val="10.0"/>
      <color rgb="FF0000FF"/>
      <name val="Arial"/>
    </font>
    <font>
      <color theme="1"/>
      <name val="Trebuchet MS"/>
    </font>
    <font>
      <u/>
      <color rgb="FF0000FF"/>
      <name val="Trebuchet MS"/>
    </font>
    <font>
      <u/>
      <sz val="10.0"/>
      <color rgb="FF0000FF"/>
      <name val="Trebuchet MS"/>
    </font>
    <font>
      <sz val="11.0"/>
      <color rgb="FF000000"/>
      <name val="Arial"/>
    </font>
    <font>
      <color rgb="FF0F1111"/>
      <name val="Arial"/>
    </font>
    <font>
      <u/>
      <sz val="10.0"/>
      <color rgb="FF000000"/>
      <name val="Trebuchet MS"/>
    </font>
    <font>
      <u/>
      <sz val="10.0"/>
      <color rgb="FF0000FF"/>
      <name val="Trebuchet MS"/>
    </font>
    <font>
      <u/>
      <sz val="10.0"/>
      <color rgb="FF000000"/>
      <name val="Arial"/>
    </font>
    <font>
      <u/>
      <color rgb="FF0000FF"/>
    </font>
    <font>
      <u/>
      <sz val="10.0"/>
      <color rgb="FF0000FF"/>
      <name val="Trebuchet MS"/>
    </font>
    <font>
      <u/>
      <sz val="10.0"/>
      <color rgb="FF0000FF"/>
      <name val="Trebuchet MS"/>
    </font>
    <font>
      <u/>
      <sz val="10.0"/>
      <color rgb="FF000000"/>
      <name val="Trebuchet MS"/>
    </font>
    <font>
      <b/>
      <sz val="14.0"/>
      <color theme="1"/>
      <name val="Inter"/>
    </font>
    <font>
      <b/>
      <sz val="14.0"/>
      <color rgb="FFE2E2E5"/>
      <name val="Inter"/>
    </font>
    <font>
      <b/>
      <sz val="11.0"/>
      <color theme="1"/>
      <name val="Inter"/>
    </font>
    <font>
      <sz val="11.0"/>
      <color theme="1"/>
      <name val="Inter"/>
    </font>
    <font>
      <u/>
      <sz val="10.0"/>
      <color rgb="FF000000"/>
      <name val="Arial"/>
    </font>
    <font>
      <u/>
      <sz val="10.0"/>
      <color rgb="FF000000"/>
      <name val="Arial"/>
    </font>
    <font>
      <u/>
      <color rgb="FF0000FF"/>
    </font>
    <font>
      <b/>
      <sz val="11.0"/>
      <color rgb="FF777777"/>
      <name val="Roboto"/>
    </font>
    <font>
      <u/>
      <sz val="11.0"/>
      <color rgb="FF0000FF"/>
      <name val="Roboto"/>
    </font>
    <font>
      <u/>
      <sz val="11.0"/>
      <color rgb="FF0000FF"/>
      <name val="Roboto"/>
    </font>
    <font>
      <u/>
      <sz val="11.0"/>
      <color rgb="FF000000"/>
      <name val="Roboto"/>
    </font>
    <font>
      <u/>
      <sz val="10.0"/>
      <color rgb="FF000000"/>
      <name val="Trebuchet MS"/>
    </font>
    <font>
      <b/>
      <sz val="17.0"/>
      <color theme="1"/>
      <name val="Arial"/>
    </font>
    <font>
      <i/>
      <sz val="11.0"/>
      <color theme="1"/>
      <name val="Arial"/>
    </font>
    <font>
      <b/>
      <sz val="11.0"/>
      <color theme="1"/>
      <name val="Arial"/>
    </font>
    <font>
      <b/>
      <sz val="13.0"/>
      <color theme="1"/>
      <name val="Arial"/>
    </font>
    <font>
      <b/>
      <sz val="14.0"/>
      <color theme="1"/>
      <name val="Arial"/>
    </font>
    <font>
      <sz val="8.0"/>
      <color theme="1"/>
      <name val="Arial"/>
    </font>
    <font>
      <b/>
      <sz val="22.0"/>
      <color rgb="FF3F3F3F"/>
      <name val="Calibri"/>
    </font>
    <font>
      <sz val="16.0"/>
      <color rgb="FF7F7F7F"/>
      <name val="Calibri"/>
    </font>
    <font>
      <b/>
      <sz val="14.0"/>
      <color rgb="FFFFFFFF"/>
      <name val="Calibri"/>
    </font>
    <font>
      <b/>
      <sz val="14.0"/>
      <color rgb="FF8745EC"/>
      <name val="Calibri"/>
    </font>
    <font>
      <b/>
      <sz val="14.0"/>
      <color rgb="FF000000"/>
      <name val="Calibri"/>
    </font>
    <font>
      <sz val="14.0"/>
      <color rgb="FF595959"/>
      <name val="Calibri"/>
    </font>
    <font>
      <b/>
      <sz val="14.0"/>
      <color rgb="FF7F7F7F"/>
      <name val="Calibri"/>
    </font>
    <font>
      <b/>
      <sz val="14.0"/>
      <color rgb="FF595959"/>
      <name val="Calibri"/>
    </font>
    <font>
      <sz val="11.0"/>
      <color theme="1"/>
      <name val="Calibri"/>
    </font>
    <font>
      <b/>
      <sz val="11.0"/>
      <color theme="1"/>
      <name val="Calibri"/>
    </font>
    <font>
      <u/>
      <sz val="11.0"/>
      <color theme="1"/>
      <name val="Arial"/>
    </font>
    <font>
      <b/>
      <sz val="11.0"/>
      <color theme="1"/>
      <name val="&quot;Aptos Narrow&quot;"/>
    </font>
    <font>
      <b/>
      <sz val="11.0"/>
      <color rgb="FF000000"/>
      <name val="&quot;Aptos Narrow&quot;"/>
    </font>
    <font>
      <b/>
      <sz val="11.0"/>
      <color rgb="FF000000"/>
      <name val="Arial"/>
    </font>
    <font>
      <sz val="11.0"/>
      <color rgb="FF000000"/>
      <name val="&quot;Aptos Narrow&quot;"/>
    </font>
    <font>
      <sz val="9.0"/>
      <color rgb="FF000000"/>
      <name val="Arial"/>
    </font>
  </fonts>
  <fills count="30">
    <fill>
      <patternFill patternType="none"/>
    </fill>
    <fill>
      <patternFill patternType="lightGray"/>
    </fill>
    <fill>
      <patternFill patternType="solid">
        <fgColor rgb="FF00FF00"/>
        <bgColor rgb="FF00FF00"/>
      </patternFill>
    </fill>
    <fill>
      <patternFill patternType="solid">
        <fgColor rgb="FFFFFFFF"/>
        <bgColor rgb="FFFFFFFF"/>
      </patternFill>
    </fill>
    <fill>
      <patternFill patternType="solid">
        <fgColor rgb="FFFF9900"/>
        <bgColor rgb="FFFF9900"/>
      </patternFill>
    </fill>
    <fill>
      <patternFill patternType="solid">
        <fgColor rgb="FFFFFF99"/>
        <bgColor rgb="FFFFFF99"/>
      </patternFill>
    </fill>
    <fill>
      <patternFill patternType="solid">
        <fgColor rgb="FF434343"/>
        <bgColor rgb="FF434343"/>
      </patternFill>
    </fill>
    <fill>
      <patternFill patternType="solid">
        <fgColor rgb="FF3C78D8"/>
        <bgColor rgb="FF3C78D8"/>
      </patternFill>
    </fill>
    <fill>
      <patternFill patternType="solid">
        <fgColor rgb="FFC5E0B3"/>
        <bgColor rgb="FFC5E0B3"/>
      </patternFill>
    </fill>
    <fill>
      <patternFill patternType="solid">
        <fgColor rgb="FFC0C0C0"/>
        <bgColor rgb="FFC0C0C0"/>
      </patternFill>
    </fill>
    <fill>
      <patternFill patternType="solid">
        <fgColor rgb="FFFFCC00"/>
        <bgColor rgb="FFFFCC00"/>
      </patternFill>
    </fill>
    <fill>
      <patternFill patternType="solid">
        <fgColor rgb="FFCCFFCC"/>
        <bgColor rgb="FFCCFFCC"/>
      </patternFill>
    </fill>
    <fill>
      <patternFill patternType="solid">
        <fgColor rgb="FFFF0000"/>
        <bgColor rgb="FFFF0000"/>
      </patternFill>
    </fill>
    <fill>
      <patternFill patternType="solid">
        <fgColor rgb="FFE2EFD9"/>
        <bgColor rgb="FFE2EFD9"/>
      </patternFill>
    </fill>
    <fill>
      <patternFill patternType="solid">
        <fgColor rgb="FFD9D9D9"/>
        <bgColor rgb="FFD9D9D9"/>
      </patternFill>
    </fill>
    <fill>
      <patternFill patternType="solid">
        <fgColor rgb="FFB7B7B7"/>
        <bgColor rgb="FFB7B7B7"/>
      </patternFill>
    </fill>
    <fill>
      <patternFill patternType="solid">
        <fgColor rgb="FF999999"/>
        <bgColor rgb="FF999999"/>
      </patternFill>
    </fill>
    <fill>
      <patternFill patternType="solid">
        <fgColor rgb="FFF8F8F8"/>
        <bgColor rgb="FFF8F8F8"/>
      </patternFill>
    </fill>
    <fill>
      <patternFill patternType="solid">
        <fgColor rgb="FF6AA84F"/>
        <bgColor rgb="FF6AA84F"/>
      </patternFill>
    </fill>
    <fill>
      <patternFill patternType="solid">
        <fgColor rgb="FFB6D7A8"/>
        <bgColor rgb="FFB6D7A8"/>
      </patternFill>
    </fill>
    <fill>
      <patternFill patternType="solid">
        <fgColor rgb="FF8745EC"/>
        <bgColor rgb="FF8745EC"/>
      </patternFill>
    </fill>
    <fill>
      <patternFill patternType="solid">
        <fgColor rgb="FFF8F3FF"/>
        <bgColor rgb="FFF8F3FF"/>
      </patternFill>
    </fill>
    <fill>
      <patternFill patternType="solid">
        <fgColor rgb="FFF2F2F2"/>
        <bgColor rgb="FFF2F2F2"/>
      </patternFill>
    </fill>
    <fill>
      <patternFill patternType="solid">
        <fgColor rgb="FFFCE5CD"/>
        <bgColor rgb="FFFCE5CD"/>
      </patternFill>
    </fill>
    <fill>
      <patternFill patternType="solid">
        <fgColor rgb="FFC9DAF8"/>
        <bgColor rgb="FFC9DAF8"/>
      </patternFill>
    </fill>
    <fill>
      <patternFill patternType="solid">
        <fgColor rgb="FFA4C2F4"/>
        <bgColor rgb="FFA4C2F4"/>
      </patternFill>
    </fill>
    <fill>
      <patternFill patternType="solid">
        <fgColor rgb="FFEA9999"/>
        <bgColor rgb="FFEA9999"/>
      </patternFill>
    </fill>
    <fill>
      <patternFill patternType="solid">
        <fgColor rgb="FF4A86E8"/>
        <bgColor rgb="FF4A86E8"/>
      </patternFill>
    </fill>
    <fill>
      <patternFill patternType="solid">
        <fgColor rgb="FFCCCCCC"/>
        <bgColor rgb="FFCCCCCC"/>
      </patternFill>
    </fill>
    <fill>
      <patternFill patternType="solid">
        <fgColor rgb="FF980000"/>
        <bgColor rgb="FF980000"/>
      </patternFill>
    </fill>
  </fills>
  <borders count="74">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top style="thin">
        <color rgb="FF000000"/>
      </top>
      <bottom style="thin">
        <color rgb="FF000000"/>
      </bottom>
    </border>
    <border>
      <left style="thin">
        <color rgb="FF000000"/>
      </left>
      <right style="thin">
        <color rgb="FF000000"/>
      </right>
      <top style="thin">
        <color rgb="FF000000"/>
      </top>
    </border>
    <border>
      <left/>
      <right/>
      <top/>
      <bottom/>
    </border>
    <border>
      <left style="thin">
        <color rgb="FF000000"/>
      </left>
      <right style="thin">
        <color rgb="FF000000"/>
      </right>
    </border>
    <border>
      <left style="thin">
        <color rgb="FF000000"/>
      </left>
      <right style="thin">
        <color rgb="FF000000"/>
      </right>
      <bottom style="thin">
        <color rgb="FF000000"/>
      </bottom>
    </border>
    <border>
      <left/>
      <right/>
      <top/>
      <bottom style="thin">
        <color theme="0"/>
      </bottom>
    </border>
    <border>
      <left style="medium">
        <color rgb="FF8745EC"/>
      </left>
      <top style="medium">
        <color rgb="FF8745EC"/>
      </top>
      <bottom style="thin">
        <color theme="0"/>
      </bottom>
    </border>
    <border>
      <top style="medium">
        <color rgb="FF8745EC"/>
      </top>
      <bottom style="thin">
        <color theme="0"/>
      </bottom>
    </border>
    <border>
      <right style="medium">
        <color rgb="FF8745EC"/>
      </right>
      <top style="medium">
        <color rgb="FF8745EC"/>
      </top>
      <bottom style="thin">
        <color theme="0"/>
      </bottom>
    </border>
    <border>
      <left style="medium">
        <color theme="0"/>
      </left>
      <right style="medium">
        <color theme="0"/>
      </right>
      <top style="medium">
        <color theme="0"/>
      </top>
      <bottom style="medium">
        <color theme="0"/>
      </bottom>
    </border>
    <border>
      <left style="medium">
        <color rgb="FF8745EC"/>
      </left>
      <right style="thin">
        <color theme="0"/>
      </right>
      <top style="thin">
        <color theme="0"/>
      </top>
      <bottom style="thin">
        <color theme="0"/>
      </bottom>
    </border>
    <border>
      <left style="thin">
        <color theme="0"/>
      </left>
      <right style="thin">
        <color theme="0"/>
      </right>
      <top style="thin">
        <color theme="0"/>
      </top>
      <bottom style="thin">
        <color theme="0"/>
      </bottom>
    </border>
    <border>
      <left style="thin">
        <color theme="0"/>
      </left>
      <right style="medium">
        <color rgb="FF8745EC"/>
      </right>
      <top style="thin">
        <color theme="0"/>
      </top>
      <bottom style="thin">
        <color theme="0"/>
      </bottom>
    </border>
    <border>
      <bottom style="medium">
        <color rgb="FFF2F2F2"/>
      </bottom>
    </border>
    <border>
      <left style="medium">
        <color rgb="FF8745EC"/>
      </left>
      <right style="thin">
        <color theme="0"/>
      </right>
      <top style="thin">
        <color theme="0"/>
      </top>
    </border>
    <border>
      <left style="thin">
        <color theme="0"/>
      </left>
      <right style="thin">
        <color theme="0"/>
      </right>
      <top style="thin">
        <color theme="0"/>
      </top>
    </border>
    <border>
      <left style="thin">
        <color theme="0"/>
      </left>
      <right style="medium">
        <color rgb="FF8745EC"/>
      </right>
      <top style="thin">
        <color theme="0"/>
      </top>
    </border>
    <border>
      <top style="dotted">
        <color rgb="FFF2F2F2"/>
      </top>
      <bottom style="medium">
        <color rgb="FFF2F2F2"/>
      </bottom>
    </border>
    <border>
      <left/>
      <right/>
      <top/>
      <bottom style="medium">
        <color rgb="FFF2F2F2"/>
      </bottom>
    </border>
    <border>
      <left style="medium">
        <color rgb="FF8745EC"/>
      </left>
      <top/>
      <bottom/>
    </border>
    <border>
      <right style="medium">
        <color theme="0"/>
      </right>
      <top/>
      <bottom/>
    </border>
    <border>
      <left style="medium">
        <color theme="0"/>
      </left>
      <right style="medium">
        <color theme="0"/>
      </right>
      <top style="medium">
        <color theme="0"/>
      </top>
    </border>
    <border>
      <left style="thin">
        <color theme="0"/>
      </left>
      <top style="thin">
        <color theme="0"/>
      </top>
      <bottom style="thin">
        <color theme="0"/>
      </bottom>
    </border>
    <border>
      <top style="thin">
        <color theme="0"/>
      </top>
      <bottom style="thin">
        <color theme="0"/>
      </bottom>
    </border>
    <border>
      <left style="thin">
        <color rgb="FF7F7F7F"/>
      </left>
      <right style="thin">
        <color rgb="FFA5A5A5"/>
      </right>
      <top style="thin">
        <color rgb="FF7F7F7F"/>
      </top>
      <bottom style="thin">
        <color rgb="FF7F7F7F"/>
      </bottom>
    </border>
    <border>
      <left style="thin">
        <color rgb="FFA5A5A5"/>
      </left>
      <right style="thin">
        <color rgb="FFA5A5A5"/>
      </right>
      <top style="thin">
        <color rgb="FF7F7F7F"/>
      </top>
      <bottom style="thin">
        <color rgb="FF7F7F7F"/>
      </bottom>
    </border>
    <border>
      <left style="thin">
        <color theme="0"/>
      </left>
      <top style="thin">
        <color theme="0"/>
      </top>
    </border>
    <border>
      <top style="thin">
        <color theme="0"/>
      </top>
    </border>
    <border>
      <left style="thin">
        <color rgb="FF7F7F7F"/>
      </left>
      <right style="thin">
        <color rgb="FFA5A5A5"/>
      </right>
      <top style="thin">
        <color rgb="FF7F7F7F"/>
      </top>
      <bottom style="dotted">
        <color rgb="FFA5A5A5"/>
      </bottom>
    </border>
    <border>
      <left style="thin">
        <color rgb="FFA5A5A5"/>
      </left>
      <right style="thin">
        <color rgb="FFA5A5A5"/>
      </right>
      <top style="thin">
        <color rgb="FF7F7F7F"/>
      </top>
      <bottom style="dotted">
        <color rgb="FFA5A5A5"/>
      </bottom>
    </border>
    <border>
      <left style="thin">
        <color theme="0"/>
      </left>
    </border>
    <border>
      <left style="thin">
        <color rgb="FFA5A5A5"/>
      </left>
      <right style="thin">
        <color rgb="FFA5A5A5"/>
      </right>
      <top style="dotted">
        <color rgb="FFA5A5A5"/>
      </top>
      <bottom style="dotted">
        <color rgb="FFA5A5A5"/>
      </bottom>
    </border>
    <border>
      <left style="thin">
        <color theme="0"/>
      </left>
      <bottom style="thin">
        <color theme="0"/>
      </bottom>
    </border>
    <border>
      <bottom style="thin">
        <color theme="0"/>
      </bottom>
    </border>
    <border>
      <left style="thin">
        <color rgb="FFA5A5A5"/>
      </left>
      <right style="thin">
        <color rgb="FFA5A5A5"/>
      </right>
      <top style="dotted">
        <color rgb="FFA5A5A5"/>
      </top>
      <bottom style="thin">
        <color rgb="FF7F7F7F"/>
      </bottom>
    </border>
    <border>
      <left style="medium">
        <color rgb="FF000000"/>
      </left>
      <top style="medium">
        <color rgb="FF000000"/>
      </top>
      <bottom style="medium">
        <color rgb="FF000000"/>
      </bottom>
    </border>
    <border>
      <top style="medium">
        <color rgb="FF000000"/>
      </top>
      <bottom style="medium">
        <color rgb="FF000000"/>
      </bottom>
    </border>
    <border>
      <right style="medium">
        <color rgb="FF000000"/>
      </right>
      <top style="medium">
        <color rgb="FF000000"/>
      </top>
      <bottom style="medium">
        <color rgb="FF000000"/>
      </bottom>
    </border>
    <border>
      <left style="medium">
        <color rgb="FF000000"/>
      </left>
      <right/>
      <top style="medium">
        <color rgb="FF000000"/>
      </top>
      <bottom style="medium">
        <color rgb="FF000000"/>
      </bottom>
    </border>
    <border>
      <left style="medium">
        <color rgb="FF000000"/>
      </left>
      <right style="medium">
        <color rgb="FF000000"/>
      </right>
      <top style="medium">
        <color rgb="FF000000"/>
      </top>
    </border>
    <border>
      <left style="medium">
        <color rgb="FF000000"/>
      </left>
      <top style="medium">
        <color rgb="FF000000"/>
      </top>
      <bottom/>
    </border>
    <border>
      <left style="medium">
        <color rgb="FF000000"/>
      </left>
      <right style="medium">
        <color rgb="FF000000"/>
      </right>
      <top style="medium">
        <color rgb="FF000000"/>
      </top>
      <bottom style="medium">
        <color rgb="FF000000"/>
      </bottom>
    </border>
    <border>
      <right style="medium">
        <color rgb="FF000000"/>
      </right>
      <top style="medium">
        <color rgb="FF000000"/>
      </top>
      <bottom/>
    </border>
    <border>
      <left style="medium">
        <color rgb="FF000000"/>
      </left>
      <right style="medium">
        <color rgb="FF000000"/>
      </right>
      <top style="medium">
        <color rgb="FF000000"/>
      </top>
      <bottom/>
    </border>
    <border>
      <left style="medium">
        <color rgb="FF000000"/>
      </left>
      <right/>
      <top style="medium">
        <color rgb="FF000000"/>
      </top>
      <bottom/>
    </border>
    <border>
      <left style="medium">
        <color rgb="FF000000"/>
      </left>
      <right style="medium">
        <color rgb="FF000000"/>
      </right>
      <bottom style="medium">
        <color rgb="FF000000"/>
      </bottom>
    </border>
    <border>
      <left style="medium">
        <color rgb="FF000000"/>
      </left>
      <top style="medium">
        <color rgb="FF000000"/>
      </top>
      <bottom style="thin">
        <color rgb="FF000000"/>
      </bottom>
    </border>
    <border>
      <top style="medium">
        <color rgb="FF000000"/>
      </top>
      <bottom style="thin">
        <color rgb="FF000000"/>
      </bottom>
    </border>
    <border>
      <left style="medium">
        <color rgb="FF000000"/>
      </left>
      <right style="medium">
        <color rgb="FF000000"/>
      </right>
      <top style="medium">
        <color rgb="FF000000"/>
      </top>
      <bottom style="thin">
        <color rgb="FF000000"/>
      </bottom>
    </border>
    <border>
      <left/>
      <right/>
      <top style="medium">
        <color rgb="FF000000"/>
      </top>
      <bottom style="thin">
        <color rgb="FF000000"/>
      </bottom>
    </border>
    <border>
      <left style="medium">
        <color rgb="FF000000"/>
      </left>
      <right/>
      <top style="medium">
        <color rgb="FF000000"/>
      </top>
      <bottom style="thin">
        <color rgb="FF000000"/>
      </bottom>
    </border>
    <border>
      <left style="medium">
        <color rgb="FF000000"/>
      </left>
      <right style="medium">
        <color rgb="FF000000"/>
      </right>
      <top/>
      <bottom style="thin">
        <color rgb="FF000000"/>
      </bottom>
    </border>
    <border>
      <left style="medium">
        <color rgb="FF000000"/>
      </left>
      <top style="thin">
        <color rgb="FF000000"/>
      </top>
      <bottom style="thin">
        <color rgb="FF000000"/>
      </bottom>
    </border>
    <border>
      <left style="medium">
        <color rgb="FF000000"/>
      </left>
      <right style="medium">
        <color rgb="FF000000"/>
      </right>
      <top style="thin">
        <color rgb="FF000000"/>
      </top>
      <bottom style="thin">
        <color rgb="FF000000"/>
      </bottom>
    </border>
    <border>
      <left/>
      <right/>
      <top style="thin">
        <color rgb="FF000000"/>
      </top>
      <bottom style="thin">
        <color rgb="FF000000"/>
      </bottom>
    </border>
    <border>
      <left style="medium">
        <color rgb="FF000000"/>
      </left>
      <right/>
      <top style="thin">
        <color rgb="FF000000"/>
      </top>
      <bottom style="thin">
        <color rgb="FF000000"/>
      </bottom>
    </border>
    <border>
      <left style="medium">
        <color rgb="FF000000"/>
      </left>
      <bottom style="thin">
        <color rgb="FF000000"/>
      </bottom>
    </border>
    <border>
      <right style="medium">
        <color rgb="FF000000"/>
      </right>
      <bottom style="thin">
        <color rgb="FF000000"/>
      </bottom>
    </border>
    <border>
      <left style="thin">
        <color rgb="FF000000"/>
      </left>
      <bottom style="thin">
        <color rgb="FF000000"/>
      </bottom>
    </border>
    <border>
      <right style="medium">
        <color rgb="FF000000"/>
      </right>
      <top style="thin">
        <color rgb="FF000000"/>
      </top>
      <bottom style="thin">
        <color rgb="FF000000"/>
      </bottom>
    </border>
    <border>
      <left style="thin">
        <color rgb="FF000000"/>
      </left>
      <top style="thin">
        <color rgb="FF000000"/>
      </top>
    </border>
    <border>
      <left style="medium">
        <color rgb="FF000000"/>
      </left>
      <top style="thin">
        <color rgb="FF000000"/>
      </top>
      <bottom style="medium">
        <color rgb="FF000000"/>
      </bottom>
    </border>
    <border>
      <right style="medium">
        <color rgb="FF000000"/>
      </right>
      <top style="thin">
        <color rgb="FF000000"/>
      </top>
      <bottom style="medium">
        <color rgb="FF000000"/>
      </bottom>
    </border>
    <border>
      <top style="thin">
        <color rgb="FF000000"/>
      </top>
    </border>
    <border>
      <right style="thin">
        <color rgb="FF000000"/>
      </right>
      <top style="thin">
        <color rgb="FF000000"/>
      </top>
    </border>
    <border>
      <left style="medium">
        <color rgb="FF000000"/>
      </left>
      <right style="medium">
        <color rgb="FF000000"/>
      </right>
      <bottom style="thin">
        <color rgb="FF000000"/>
      </bottom>
    </border>
    <border>
      <right style="medium">
        <color rgb="FF000000"/>
      </right>
      <top style="medium">
        <color rgb="FF000000"/>
      </top>
      <bottom style="thin">
        <color rgb="FF000000"/>
      </bottom>
    </border>
    <border>
      <left style="medium">
        <color rgb="FF000000"/>
      </left>
      <right style="medium">
        <color rgb="FF000000"/>
      </right>
      <top style="thin">
        <color rgb="FF000000"/>
      </top>
      <bottom style="medium">
        <color rgb="FF000000"/>
      </bottom>
    </border>
    <border>
      <left style="medium">
        <color rgb="FF000000"/>
      </left>
      <right style="medium">
        <color rgb="FF000000"/>
      </right>
      <top style="thin">
        <color rgb="FF000000"/>
      </top>
    </border>
  </borders>
  <cellStyleXfs count="1">
    <xf borderId="0" fillId="0" fontId="0" numFmtId="0" applyAlignment="1" applyFont="1"/>
  </cellStyleXfs>
  <cellXfs count="418">
    <xf borderId="0" fillId="0" fontId="0" numFmtId="0" xfId="0" applyAlignment="1" applyFont="1">
      <alignment readingOrder="0" shrinkToFit="0" vertical="bottom" wrapText="0"/>
    </xf>
    <xf borderId="0" fillId="2" fontId="1" numFmtId="0" xfId="0" applyAlignment="1" applyFill="1" applyFont="1">
      <alignment horizontal="center"/>
    </xf>
    <xf borderId="0" fillId="2" fontId="2" numFmtId="0" xfId="0" applyFont="1"/>
    <xf borderId="0" fillId="3" fontId="2" numFmtId="0" xfId="0" applyFill="1" applyFont="1"/>
    <xf borderId="0" fillId="4" fontId="3" numFmtId="0" xfId="0" applyAlignment="1" applyFill="1" applyFont="1">
      <alignment horizontal="center"/>
    </xf>
    <xf borderId="0" fillId="0" fontId="2" numFmtId="0" xfId="0" applyFont="1"/>
    <xf borderId="0" fillId="5" fontId="4" numFmtId="0" xfId="0" applyAlignment="1" applyFill="1" applyFont="1">
      <alignment horizontal="center" vertical="center"/>
    </xf>
    <xf borderId="0" fillId="0" fontId="3" numFmtId="0" xfId="0" applyFont="1"/>
    <xf borderId="0" fillId="0" fontId="3" numFmtId="0" xfId="0" applyAlignment="1" applyFont="1">
      <alignment horizontal="center"/>
    </xf>
    <xf borderId="0" fillId="6" fontId="5" numFmtId="0" xfId="0" applyAlignment="1" applyFill="1" applyFont="1">
      <alignment horizontal="center"/>
    </xf>
    <xf borderId="0" fillId="7" fontId="6" numFmtId="0" xfId="0" applyAlignment="1" applyFill="1" applyFont="1">
      <alignment horizontal="center"/>
    </xf>
    <xf borderId="0" fillId="0" fontId="7" numFmtId="0" xfId="0" applyFont="1"/>
    <xf borderId="0" fillId="0" fontId="4" numFmtId="0" xfId="0" applyAlignment="1" applyFont="1">
      <alignment horizontal="center"/>
    </xf>
    <xf borderId="0" fillId="8" fontId="3" numFmtId="0" xfId="0" applyFill="1" applyFont="1"/>
    <xf borderId="0" fillId="0" fontId="8" numFmtId="0" xfId="0" applyAlignment="1" applyFont="1">
      <alignment readingOrder="0"/>
    </xf>
    <xf borderId="0" fillId="0" fontId="9" numFmtId="0" xfId="0" applyAlignment="1" applyFont="1">
      <alignment horizontal="center" vertical="center"/>
    </xf>
    <xf borderId="1" fillId="9" fontId="9" numFmtId="0" xfId="0" applyAlignment="1" applyBorder="1" applyFill="1" applyFont="1">
      <alignment horizontal="center" shrinkToFit="0" vertical="center" wrapText="1"/>
    </xf>
    <xf borderId="2" fillId="0" fontId="10" numFmtId="0" xfId="0" applyBorder="1" applyFont="1"/>
    <xf borderId="3" fillId="0" fontId="10" numFmtId="0" xfId="0" applyBorder="1" applyFont="1"/>
    <xf borderId="4" fillId="5" fontId="11" numFmtId="0" xfId="0" applyAlignment="1" applyBorder="1" applyFont="1">
      <alignment horizontal="center" shrinkToFit="0" vertical="center" wrapText="1"/>
    </xf>
    <xf borderId="4" fillId="0" fontId="12" numFmtId="0" xfId="0" applyAlignment="1" applyBorder="1" applyFont="1">
      <alignment horizontal="center" shrinkToFit="0" vertical="center" wrapText="1"/>
    </xf>
    <xf borderId="4" fillId="10" fontId="13" numFmtId="0" xfId="0" applyAlignment="1" applyBorder="1" applyFill="1" applyFont="1">
      <alignment horizontal="center" shrinkToFit="0" vertical="center" wrapText="1"/>
    </xf>
    <xf borderId="5" fillId="11" fontId="11" numFmtId="0" xfId="0" applyAlignment="1" applyBorder="1" applyFill="1" applyFont="1">
      <alignment horizontal="center" shrinkToFit="0" vertical="center" wrapText="1"/>
    </xf>
    <xf borderId="4" fillId="0" fontId="14" numFmtId="0" xfId="0" applyAlignment="1" applyBorder="1" applyFont="1">
      <alignment horizontal="center" vertical="center"/>
    </xf>
    <xf borderId="0" fillId="0" fontId="14" numFmtId="0" xfId="0" applyAlignment="1" applyFont="1">
      <alignment horizontal="center" vertical="center"/>
    </xf>
    <xf borderId="4" fillId="0" fontId="11" numFmtId="0" xfId="0" applyAlignment="1" applyBorder="1" applyFont="1">
      <alignment horizontal="center" vertical="center"/>
    </xf>
    <xf borderId="4" fillId="0" fontId="15" numFmtId="0" xfId="0" applyAlignment="1" applyBorder="1" applyFont="1">
      <alignment horizontal="center" shrinkToFit="0" vertical="top" wrapText="1"/>
    </xf>
    <xf borderId="4" fillId="0" fontId="16" numFmtId="0" xfId="0" applyAlignment="1" applyBorder="1" applyFont="1">
      <alignment horizontal="center" shrinkToFit="0" vertical="top" wrapText="1"/>
    </xf>
    <xf borderId="0" fillId="0" fontId="15" numFmtId="164" xfId="0" applyAlignment="1" applyFont="1" applyNumberFormat="1">
      <alignment horizontal="center" vertical="top"/>
    </xf>
    <xf borderId="4" fillId="0" fontId="15" numFmtId="164" xfId="0" applyAlignment="1" applyBorder="1" applyFont="1" applyNumberFormat="1">
      <alignment horizontal="center" shrinkToFit="0" vertical="top" wrapText="1"/>
    </xf>
    <xf borderId="4" fillId="0" fontId="17" numFmtId="0" xfId="0" applyAlignment="1" applyBorder="1" applyFont="1">
      <alignment horizontal="center" shrinkToFit="0" vertical="top" wrapText="1"/>
    </xf>
    <xf borderId="4" fillId="0" fontId="2" numFmtId="0" xfId="0" applyBorder="1" applyFont="1"/>
    <xf borderId="4" fillId="2" fontId="11" numFmtId="0" xfId="0" applyAlignment="1" applyBorder="1" applyFont="1">
      <alignment horizontal="center" vertical="center"/>
    </xf>
    <xf borderId="4" fillId="2" fontId="15" numFmtId="0" xfId="0" applyAlignment="1" applyBorder="1" applyFont="1">
      <alignment horizontal="center" vertical="top"/>
    </xf>
    <xf borderId="4" fillId="2" fontId="18" numFmtId="0" xfId="0" applyAlignment="1" applyBorder="1" applyFont="1">
      <alignment horizontal="center" vertical="top"/>
    </xf>
    <xf borderId="0" fillId="2" fontId="15" numFmtId="0" xfId="0" applyAlignment="1" applyFont="1">
      <alignment horizontal="center" shrinkToFit="0" vertical="top" wrapText="1"/>
    </xf>
    <xf borderId="4" fillId="2" fontId="15" numFmtId="164" xfId="0" applyAlignment="1" applyBorder="1" applyFont="1" applyNumberFormat="1">
      <alignment horizontal="center" vertical="top"/>
    </xf>
    <xf borderId="4" fillId="2" fontId="15" numFmtId="164" xfId="0" applyAlignment="1" applyBorder="1" applyFont="1" applyNumberFormat="1">
      <alignment horizontal="center" shrinkToFit="0" vertical="top" wrapText="1"/>
    </xf>
    <xf borderId="4" fillId="2" fontId="15" numFmtId="0" xfId="0" applyAlignment="1" applyBorder="1" applyFont="1">
      <alignment horizontal="center" shrinkToFit="0" vertical="top" wrapText="1"/>
    </xf>
    <xf borderId="4" fillId="2" fontId="17" numFmtId="0" xfId="0" applyAlignment="1" applyBorder="1" applyFont="1">
      <alignment horizontal="left" shrinkToFit="0" vertical="top" wrapText="1"/>
    </xf>
    <xf borderId="4" fillId="0" fontId="15" numFmtId="0" xfId="0" applyAlignment="1" applyBorder="1" applyFont="1">
      <alignment horizontal="center" vertical="top"/>
    </xf>
    <xf borderId="4" fillId="0" fontId="15" numFmtId="164" xfId="0" applyAlignment="1" applyBorder="1" applyFont="1" applyNumberFormat="1">
      <alignment horizontal="center" vertical="top"/>
    </xf>
    <xf borderId="4" fillId="0" fontId="17" numFmtId="0" xfId="0" applyAlignment="1" applyBorder="1" applyFont="1">
      <alignment horizontal="left" shrinkToFit="0" vertical="top" wrapText="1"/>
    </xf>
    <xf borderId="4" fillId="0" fontId="2" numFmtId="0" xfId="0" applyAlignment="1" applyBorder="1" applyFont="1">
      <alignment readingOrder="0"/>
    </xf>
    <xf borderId="4" fillId="0" fontId="19" numFmtId="0" xfId="0" applyBorder="1" applyFont="1"/>
    <xf borderId="1" fillId="0" fontId="11" numFmtId="0" xfId="0" applyAlignment="1" applyBorder="1" applyFont="1">
      <alignment horizontal="left" shrinkToFit="0" vertical="center" wrapText="1"/>
    </xf>
    <xf borderId="0" fillId="0" fontId="20" numFmtId="0" xfId="0" applyAlignment="1" applyFont="1">
      <alignment horizontal="center" shrinkToFit="0" vertical="center" wrapText="1"/>
    </xf>
    <xf borderId="0" fillId="0" fontId="19" numFmtId="0" xfId="0" applyFont="1"/>
    <xf borderId="4" fillId="0" fontId="14" numFmtId="0" xfId="0" applyAlignment="1" applyBorder="1" applyFont="1">
      <alignment horizontal="center" readingOrder="0" vertical="center"/>
    </xf>
    <xf borderId="0" fillId="0" fontId="21" numFmtId="0" xfId="0" applyAlignment="1" applyFont="1">
      <alignment horizontal="center" vertical="top"/>
    </xf>
    <xf borderId="4" fillId="0" fontId="17" numFmtId="164" xfId="0" applyAlignment="1" applyBorder="1" applyFont="1" applyNumberFormat="1">
      <alignment horizontal="center" shrinkToFit="0" vertical="top" wrapText="1"/>
    </xf>
    <xf borderId="0" fillId="2" fontId="21" numFmtId="0" xfId="0" applyAlignment="1" applyFont="1">
      <alignment horizontal="center" vertical="top"/>
    </xf>
    <xf borderId="4" fillId="2" fontId="22" numFmtId="0" xfId="0" applyAlignment="1" applyBorder="1" applyFont="1">
      <alignment horizontal="center" shrinkToFit="0" vertical="top" wrapText="1"/>
    </xf>
    <xf borderId="4" fillId="2" fontId="17" numFmtId="0" xfId="0" applyAlignment="1" applyBorder="1" applyFont="1">
      <alignment horizontal="center" shrinkToFit="0" vertical="top" wrapText="1"/>
    </xf>
    <xf borderId="4" fillId="2" fontId="17" numFmtId="164" xfId="0" applyAlignment="1" applyBorder="1" applyFont="1" applyNumberFormat="1">
      <alignment horizontal="center" shrinkToFit="0" vertical="top" wrapText="1"/>
    </xf>
    <xf borderId="0" fillId="0" fontId="21" numFmtId="0" xfId="0" applyAlignment="1" applyFont="1">
      <alignment shrinkToFit="0" vertical="top" wrapText="1"/>
    </xf>
    <xf borderId="4" fillId="0" fontId="23" numFmtId="0" xfId="0" applyAlignment="1" applyBorder="1" applyFont="1">
      <alignment horizontal="center" readingOrder="0" shrinkToFit="0" vertical="top" wrapText="1"/>
    </xf>
    <xf borderId="0" fillId="0" fontId="8" numFmtId="0" xfId="0" applyAlignment="1" applyFont="1">
      <alignment readingOrder="0" shrinkToFit="0" vertical="center" wrapText="1"/>
    </xf>
    <xf borderId="4" fillId="2" fontId="24" numFmtId="0" xfId="0" applyAlignment="1" applyBorder="1" applyFont="1">
      <alignment horizontal="left" shrinkToFit="0" vertical="top" wrapText="1"/>
    </xf>
    <xf borderId="4" fillId="2" fontId="21" numFmtId="0" xfId="0" applyAlignment="1" applyBorder="1" applyFont="1">
      <alignment shrinkToFit="0" vertical="top" wrapText="1"/>
    </xf>
    <xf borderId="0" fillId="0" fontId="2" numFmtId="164" xfId="0" applyFont="1" applyNumberFormat="1"/>
    <xf borderId="4" fillId="0" fontId="17" numFmtId="0" xfId="0" applyAlignment="1" applyBorder="1" applyFont="1">
      <alignment horizontal="left" shrinkToFit="0" vertical="center" wrapText="1"/>
    </xf>
    <xf borderId="4" fillId="0" fontId="8" numFmtId="0" xfId="0" applyAlignment="1" applyBorder="1" applyFont="1">
      <alignment readingOrder="0"/>
    </xf>
    <xf borderId="0" fillId="2" fontId="15" numFmtId="164" xfId="0" applyAlignment="1" applyFont="1" applyNumberFormat="1">
      <alignment horizontal="center" vertical="top"/>
    </xf>
    <xf borderId="4" fillId="2" fontId="17" numFmtId="0" xfId="0" applyAlignment="1" applyBorder="1" applyFont="1">
      <alignment horizontal="left" shrinkToFit="0" vertical="center" wrapText="1"/>
    </xf>
    <xf borderId="4" fillId="0" fontId="25" numFmtId="0" xfId="0" applyAlignment="1" applyBorder="1" applyFont="1">
      <alignment horizontal="center" readingOrder="0" shrinkToFit="0" vertical="top" wrapText="1"/>
    </xf>
    <xf borderId="0" fillId="0" fontId="21" numFmtId="0" xfId="0" applyAlignment="1" applyFont="1">
      <alignment horizontal="center" readingOrder="0" shrinkToFit="0" vertical="center" wrapText="1"/>
    </xf>
    <xf borderId="4" fillId="0" fontId="17" numFmtId="164" xfId="0" applyAlignment="1" applyBorder="1" applyFont="1" applyNumberFormat="1">
      <alignment horizontal="center" readingOrder="0" shrinkToFit="0" vertical="top" wrapText="1"/>
    </xf>
    <xf borderId="4" fillId="0" fontId="17" numFmtId="0" xfId="0" applyAlignment="1" applyBorder="1" applyFont="1">
      <alignment horizontal="center" readingOrder="0" shrinkToFit="0" vertical="center" wrapText="1"/>
    </xf>
    <xf borderId="0" fillId="0" fontId="21" numFmtId="0" xfId="0" applyAlignment="1" applyFont="1">
      <alignment horizontal="center" readingOrder="0" vertical="top"/>
    </xf>
    <xf borderId="4" fillId="0" fontId="17" numFmtId="164" xfId="0" applyAlignment="1" applyBorder="1" applyFont="1" applyNumberFormat="1">
      <alignment horizontal="center" readingOrder="0" shrinkToFit="0" vertical="top" wrapText="1"/>
    </xf>
    <xf borderId="0" fillId="0" fontId="8" numFmtId="0" xfId="0" applyAlignment="1" applyFont="1">
      <alignment horizontal="center" readingOrder="0" shrinkToFit="0" vertical="center" wrapText="1"/>
    </xf>
    <xf borderId="4" fillId="2" fontId="26" numFmtId="0" xfId="0" applyAlignment="1" applyBorder="1" applyFont="1">
      <alignment horizontal="left" shrinkToFit="0" vertical="top" wrapText="1"/>
    </xf>
    <xf borderId="4" fillId="2" fontId="21" numFmtId="0" xfId="0" applyAlignment="1" applyBorder="1" applyFont="1">
      <alignment horizontal="center" shrinkToFit="0" vertical="center" wrapText="1"/>
    </xf>
    <xf borderId="4" fillId="2" fontId="17" numFmtId="164" xfId="0" applyAlignment="1" applyBorder="1" applyFont="1" applyNumberFormat="1">
      <alignment horizontal="center" readingOrder="0" shrinkToFit="0" vertical="top" wrapText="1"/>
    </xf>
    <xf borderId="6" fillId="0" fontId="27" numFmtId="0" xfId="0" applyAlignment="1" applyBorder="1" applyFont="1">
      <alignment horizontal="center" shrinkToFit="0" vertical="top" wrapText="1"/>
    </xf>
    <xf borderId="0" fillId="0" fontId="15" numFmtId="0" xfId="0" applyAlignment="1" applyFont="1">
      <alignment horizontal="center" shrinkToFit="0" vertical="top" wrapText="1"/>
    </xf>
    <xf borderId="4" fillId="0" fontId="28" numFmtId="164" xfId="0" applyAlignment="1" applyBorder="1" applyFont="1" applyNumberFormat="1">
      <alignment horizontal="center" shrinkToFit="0" vertical="top" wrapText="1"/>
    </xf>
    <xf borderId="4" fillId="2" fontId="29" numFmtId="0" xfId="0" applyAlignment="1" applyBorder="1" applyFont="1">
      <alignment readingOrder="0" shrinkToFit="0" wrapText="1"/>
    </xf>
    <xf borderId="3" fillId="2" fontId="17" numFmtId="0" xfId="0" applyAlignment="1" applyBorder="1" applyFont="1">
      <alignment horizontal="center" shrinkToFit="0" vertical="top" wrapText="1"/>
    </xf>
    <xf borderId="4" fillId="2" fontId="30" numFmtId="164" xfId="0" applyAlignment="1" applyBorder="1" applyFont="1" applyNumberFormat="1">
      <alignment horizontal="center" shrinkToFit="0" vertical="top" wrapText="1"/>
    </xf>
    <xf borderId="0" fillId="0" fontId="31" numFmtId="0" xfId="0" applyAlignment="1" applyFont="1">
      <alignment readingOrder="0" shrinkToFit="0" wrapText="1"/>
    </xf>
    <xf borderId="7" fillId="3" fontId="32" numFmtId="0" xfId="0" applyAlignment="1" applyBorder="1" applyFont="1">
      <alignment horizontal="center" readingOrder="0" shrinkToFit="0" vertical="center" wrapText="1"/>
    </xf>
    <xf borderId="4" fillId="2" fontId="33" numFmtId="0" xfId="0" applyAlignment="1" applyBorder="1" applyFont="1">
      <alignment horizontal="center" shrinkToFit="0" vertical="top" wrapText="1"/>
    </xf>
    <xf borderId="0" fillId="0" fontId="34" numFmtId="0" xfId="0" applyAlignment="1" applyFont="1">
      <alignment shrinkToFit="0" wrapText="1"/>
    </xf>
    <xf borderId="4" fillId="0" fontId="35" numFmtId="0" xfId="0" applyAlignment="1" applyBorder="1" applyFont="1">
      <alignment horizontal="left" shrinkToFit="0" vertical="top" wrapText="1"/>
    </xf>
    <xf borderId="4" fillId="0" fontId="36" numFmtId="0" xfId="0" applyAlignment="1" applyBorder="1" applyFont="1">
      <alignment horizontal="center" shrinkToFit="0" vertical="top" wrapText="1"/>
    </xf>
    <xf borderId="0" fillId="0" fontId="37" numFmtId="0" xfId="0" applyAlignment="1" applyFont="1">
      <alignment horizontal="center" shrinkToFit="0" vertical="top" wrapText="1"/>
    </xf>
    <xf borderId="0" fillId="3" fontId="38" numFmtId="0" xfId="0" applyFont="1"/>
    <xf borderId="0" fillId="0" fontId="3" numFmtId="0" xfId="0" applyAlignment="1" applyFont="1">
      <alignment horizontal="center" vertical="center"/>
    </xf>
    <xf borderId="4" fillId="0" fontId="39" numFmtId="0" xfId="0" applyAlignment="1" applyBorder="1" applyFont="1">
      <alignment horizontal="center"/>
    </xf>
    <xf borderId="4" fillId="0" fontId="2" numFmtId="164" xfId="0" applyAlignment="1" applyBorder="1" applyFont="1" applyNumberFormat="1">
      <alignment readingOrder="0"/>
    </xf>
    <xf borderId="0" fillId="12" fontId="8" numFmtId="0" xfId="0" applyFill="1" applyFont="1"/>
    <xf borderId="4" fillId="0" fontId="2" numFmtId="164" xfId="0" applyAlignment="1" applyBorder="1" applyFont="1" applyNumberFormat="1">
      <alignment horizontal="right"/>
    </xf>
    <xf borderId="0" fillId="3" fontId="4" numFmtId="0" xfId="0" applyAlignment="1" applyFont="1">
      <alignment horizontal="center"/>
    </xf>
    <xf borderId="4" fillId="0" fontId="2" numFmtId="0" xfId="0" applyAlignment="1" applyBorder="1" applyFont="1">
      <alignment vertical="center"/>
    </xf>
    <xf borderId="4" fillId="0" fontId="2" numFmtId="0" xfId="0" applyAlignment="1" applyBorder="1" applyFont="1">
      <alignment shrinkToFit="0" wrapText="1"/>
    </xf>
    <xf borderId="0" fillId="0" fontId="2" numFmtId="0" xfId="0" applyAlignment="1" applyFont="1">
      <alignment horizontal="center"/>
    </xf>
    <xf borderId="4" fillId="0" fontId="40" numFmtId="0" xfId="0" applyAlignment="1" applyBorder="1" applyFont="1">
      <alignment readingOrder="0"/>
    </xf>
    <xf borderId="4" fillId="0" fontId="40" numFmtId="0" xfId="0" applyBorder="1" applyFont="1"/>
    <xf borderId="0" fillId="3" fontId="41" numFmtId="0" xfId="0" applyFont="1"/>
    <xf borderId="4" fillId="0" fontId="40" numFmtId="0" xfId="0" applyBorder="1" applyFont="1"/>
    <xf borderId="4" fillId="0" fontId="8" numFmtId="0" xfId="0" applyBorder="1" applyFont="1"/>
    <xf borderId="4" fillId="0" fontId="42" numFmtId="0" xfId="0" applyBorder="1" applyFont="1"/>
    <xf borderId="4" fillId="0" fontId="42" numFmtId="0" xfId="0" applyAlignment="1" applyBorder="1" applyFont="1">
      <alignment readingOrder="0"/>
    </xf>
    <xf borderId="4" fillId="0" fontId="42" numFmtId="0" xfId="0" applyAlignment="1" applyBorder="1" applyFont="1">
      <alignment horizontal="center" readingOrder="0"/>
    </xf>
    <xf borderId="1" fillId="9" fontId="43" numFmtId="0" xfId="0" applyAlignment="1" applyBorder="1" applyFont="1">
      <alignment horizontal="center" shrinkToFit="0" vertical="center" wrapText="1"/>
    </xf>
    <xf borderId="4" fillId="0" fontId="12" numFmtId="0" xfId="0" applyAlignment="1" applyBorder="1" applyFont="1">
      <alignment horizontal="center" readingOrder="0" shrinkToFit="0" vertical="center" wrapText="1"/>
    </xf>
    <xf borderId="4" fillId="13" fontId="11" numFmtId="0" xfId="0" applyAlignment="1" applyBorder="1" applyFill="1" applyFont="1">
      <alignment horizontal="center" vertical="center"/>
    </xf>
    <xf borderId="4" fillId="13" fontId="17" numFmtId="0" xfId="0" applyAlignment="1" applyBorder="1" applyFont="1">
      <alignment horizontal="center" shrinkToFit="0" vertical="top" wrapText="1"/>
    </xf>
    <xf borderId="4" fillId="13" fontId="44" numFmtId="0" xfId="0" applyAlignment="1" applyBorder="1" applyFont="1">
      <alignment horizontal="center" shrinkToFit="0" vertical="top" wrapText="1"/>
    </xf>
    <xf borderId="0" fillId="13" fontId="45" numFmtId="0" xfId="0" applyAlignment="1" applyFont="1">
      <alignment horizontal="center" shrinkToFit="0" vertical="top" wrapText="1"/>
    </xf>
    <xf borderId="4" fillId="13" fontId="17" numFmtId="164" xfId="0" applyAlignment="1" applyBorder="1" applyFont="1" applyNumberFormat="1">
      <alignment horizontal="center" shrinkToFit="0" vertical="top" wrapText="1"/>
    </xf>
    <xf borderId="4" fillId="13" fontId="17" numFmtId="0" xfId="0" applyAlignment="1" applyBorder="1" applyFont="1">
      <alignment horizontal="center" shrinkToFit="0" vertical="center" wrapText="1"/>
    </xf>
    <xf borderId="4" fillId="13" fontId="17" numFmtId="0" xfId="0" applyAlignment="1" applyBorder="1" applyFont="1">
      <alignment horizontal="center" readingOrder="0" shrinkToFit="0" vertical="center" wrapText="1"/>
    </xf>
    <xf borderId="4" fillId="0" fontId="46" numFmtId="0" xfId="0" applyAlignment="1" applyBorder="1" applyFont="1">
      <alignment horizontal="center" shrinkToFit="0" vertical="top" wrapText="1"/>
    </xf>
    <xf borderId="4" fillId="0" fontId="17" numFmtId="0" xfId="0" applyAlignment="1" applyBorder="1" applyFont="1">
      <alignment horizontal="center" shrinkToFit="0" vertical="center" wrapText="1"/>
    </xf>
    <xf borderId="4" fillId="3" fontId="17" numFmtId="0" xfId="0" applyAlignment="1" applyBorder="1" applyFont="1">
      <alignment horizontal="center" readingOrder="0" shrinkToFit="0" vertical="center" wrapText="1"/>
    </xf>
    <xf borderId="0" fillId="0" fontId="17" numFmtId="0" xfId="0" applyAlignment="1" applyFont="1">
      <alignment horizontal="left" shrinkToFit="0" vertical="top" wrapText="1"/>
    </xf>
    <xf borderId="0" fillId="0" fontId="11" numFmtId="0" xfId="0" applyAlignment="1" applyFont="1">
      <alignment horizontal="left" shrinkToFit="0" vertical="center" wrapText="1"/>
    </xf>
    <xf borderId="4" fillId="14" fontId="4" numFmtId="0" xfId="0" applyAlignment="1" applyBorder="1" applyFill="1" applyFont="1">
      <alignment horizontal="center"/>
    </xf>
    <xf borderId="1" fillId="14" fontId="4" numFmtId="0" xfId="0" applyAlignment="1" applyBorder="1" applyFont="1">
      <alignment horizontal="center"/>
    </xf>
    <xf borderId="4" fillId="0" fontId="2" numFmtId="0" xfId="0" applyAlignment="1" applyBorder="1" applyFont="1">
      <alignment horizontal="center"/>
    </xf>
    <xf borderId="1" fillId="0" fontId="2" numFmtId="0" xfId="0" applyBorder="1" applyFont="1"/>
    <xf borderId="0" fillId="0" fontId="3" numFmtId="0" xfId="0" applyAlignment="1" applyFont="1">
      <alignment readingOrder="0"/>
    </xf>
    <xf borderId="4" fillId="2" fontId="17" numFmtId="0" xfId="0" applyAlignment="1" applyBorder="1" applyFont="1">
      <alignment horizontal="center" readingOrder="0" shrinkToFit="0" vertical="top" wrapText="1"/>
    </xf>
    <xf borderId="4" fillId="0" fontId="47" numFmtId="0" xfId="0" applyAlignment="1" applyBorder="1" applyFont="1">
      <alignment horizontal="center" shrinkToFit="0" vertical="top" wrapText="1"/>
    </xf>
    <xf borderId="4" fillId="0" fontId="48" numFmtId="0" xfId="0" applyAlignment="1" applyBorder="1" applyFont="1">
      <alignment horizontal="center" shrinkToFit="0" vertical="top" wrapText="1"/>
    </xf>
    <xf borderId="0" fillId="0" fontId="47" numFmtId="0" xfId="0" applyAlignment="1" applyFont="1">
      <alignment horizontal="center" shrinkToFit="0" vertical="top" wrapText="1"/>
    </xf>
    <xf borderId="4" fillId="0" fontId="17" numFmtId="0" xfId="0" applyAlignment="1" applyBorder="1" applyFont="1">
      <alignment horizontal="center" readingOrder="0" shrinkToFit="0" vertical="top" wrapText="1"/>
    </xf>
    <xf borderId="4" fillId="0" fontId="17" numFmtId="0" xfId="0" applyAlignment="1" applyBorder="1" applyFont="1">
      <alignment horizontal="left" readingOrder="0" shrinkToFit="0" vertical="top" wrapText="1"/>
    </xf>
    <xf borderId="4" fillId="0" fontId="21" numFmtId="0" xfId="0" applyAlignment="1" applyBorder="1" applyFont="1">
      <alignment shrinkToFit="0" vertical="top" wrapText="1"/>
    </xf>
    <xf borderId="4" fillId="2" fontId="49" numFmtId="0" xfId="0" applyAlignment="1" applyBorder="1" applyFont="1">
      <alignment horizontal="center" readingOrder="0" shrinkToFit="0" vertical="top" wrapText="1"/>
    </xf>
    <xf borderId="4" fillId="2" fontId="17" numFmtId="0" xfId="0" applyAlignment="1" applyBorder="1" applyFont="1">
      <alignment horizontal="left" readingOrder="0" shrinkToFit="0" vertical="top" wrapText="1"/>
    </xf>
    <xf borderId="0" fillId="0" fontId="50" numFmtId="0" xfId="0" applyAlignment="1" applyFont="1">
      <alignment horizontal="center" vertical="top"/>
    </xf>
    <xf borderId="4" fillId="2" fontId="21" numFmtId="0" xfId="0" applyAlignment="1" applyBorder="1" applyFont="1">
      <alignment horizontal="center" vertical="top"/>
    </xf>
    <xf borderId="4" fillId="3" fontId="51" numFmtId="0" xfId="0" applyAlignment="1" applyBorder="1" applyFont="1">
      <alignment shrinkToFit="0" vertical="top" wrapText="1"/>
    </xf>
    <xf borderId="0" fillId="2" fontId="52" numFmtId="0" xfId="0" applyAlignment="1" applyFont="1">
      <alignment horizontal="center" shrinkToFit="0" vertical="top" wrapText="1"/>
    </xf>
    <xf borderId="4" fillId="3" fontId="11" numFmtId="0" xfId="0" applyAlignment="1" applyBorder="1" applyFont="1">
      <alignment horizontal="center" vertical="center"/>
    </xf>
    <xf borderId="4" fillId="3" fontId="17" numFmtId="0" xfId="0" applyAlignment="1" applyBorder="1" applyFont="1">
      <alignment horizontal="center" shrinkToFit="0" vertical="top" wrapText="1"/>
    </xf>
    <xf borderId="4" fillId="3" fontId="53" numFmtId="0" xfId="0" applyAlignment="1" applyBorder="1" applyFont="1">
      <alignment horizontal="left" shrinkToFit="0" vertical="top" wrapText="1"/>
    </xf>
    <xf borderId="4" fillId="3" fontId="21" numFmtId="0" xfId="0" applyAlignment="1" applyBorder="1" applyFont="1">
      <alignment horizontal="center" shrinkToFit="0" vertical="center" wrapText="1"/>
    </xf>
    <xf borderId="4" fillId="3" fontId="17" numFmtId="164" xfId="0" applyAlignment="1" applyBorder="1" applyFont="1" applyNumberFormat="1">
      <alignment horizontal="center" readingOrder="0" shrinkToFit="0" vertical="top" wrapText="1"/>
    </xf>
    <xf borderId="4" fillId="3" fontId="17" numFmtId="164" xfId="0" applyAlignment="1" applyBorder="1" applyFont="1" applyNumberFormat="1">
      <alignment horizontal="center" shrinkToFit="0" vertical="top" wrapText="1"/>
    </xf>
    <xf borderId="4" fillId="0" fontId="54" numFmtId="0" xfId="0" applyAlignment="1" applyBorder="1" applyFont="1">
      <alignment horizontal="center" shrinkToFit="0" vertical="center" wrapText="1"/>
    </xf>
    <xf borderId="4" fillId="0" fontId="17" numFmtId="164" xfId="0" applyAlignment="1" applyBorder="1" applyFont="1" applyNumberFormat="1">
      <alignment horizontal="center" shrinkToFit="0" vertical="center" wrapText="1"/>
    </xf>
    <xf borderId="0" fillId="0" fontId="2" numFmtId="0" xfId="0" applyAlignment="1" applyFont="1">
      <alignment horizontal="center" vertical="center"/>
    </xf>
    <xf borderId="4" fillId="11" fontId="11" numFmtId="0" xfId="0" applyAlignment="1" applyBorder="1" applyFont="1">
      <alignment horizontal="center" vertical="center"/>
    </xf>
    <xf borderId="4" fillId="11" fontId="17" numFmtId="0" xfId="0" applyAlignment="1" applyBorder="1" applyFont="1">
      <alignment horizontal="center" shrinkToFit="0" vertical="center" wrapText="1"/>
    </xf>
    <xf borderId="7" fillId="11" fontId="15" numFmtId="0" xfId="0" applyAlignment="1" applyBorder="1" applyFont="1">
      <alignment horizontal="center" shrinkToFit="0" vertical="center" wrapText="1"/>
    </xf>
    <xf borderId="4" fillId="11" fontId="17" numFmtId="0" xfId="0" applyAlignment="1" applyBorder="1" applyFont="1">
      <alignment horizontal="left" shrinkToFit="0" vertical="center" wrapText="1"/>
    </xf>
    <xf borderId="4" fillId="11" fontId="17" numFmtId="164" xfId="0" applyAlignment="1" applyBorder="1" applyFont="1" applyNumberFormat="1">
      <alignment horizontal="center" shrinkToFit="0" vertical="center" wrapText="1"/>
    </xf>
    <xf borderId="4" fillId="11" fontId="17" numFmtId="0" xfId="0" applyAlignment="1" applyBorder="1" applyFont="1">
      <alignment horizontal="left" shrinkToFit="0" vertical="top" wrapText="1"/>
    </xf>
    <xf borderId="4" fillId="0" fontId="33" numFmtId="0" xfId="0" applyAlignment="1" applyBorder="1" applyFont="1">
      <alignment horizontal="center" shrinkToFit="0" vertical="center" wrapText="1"/>
    </xf>
    <xf borderId="0" fillId="0" fontId="55" numFmtId="0" xfId="0" applyFont="1"/>
    <xf borderId="1" fillId="0" fontId="9" numFmtId="0" xfId="0" applyAlignment="1" applyBorder="1" applyFont="1">
      <alignment horizontal="center" shrinkToFit="0" vertical="center" wrapText="1"/>
    </xf>
    <xf borderId="0" fillId="11" fontId="21" numFmtId="0" xfId="0" applyAlignment="1" applyFont="1">
      <alignment horizontal="center" vertical="top"/>
    </xf>
    <xf borderId="4" fillId="11" fontId="56" numFmtId="0" xfId="0" applyAlignment="1" applyBorder="1" applyFont="1">
      <alignment horizontal="left" shrinkToFit="0" vertical="top" wrapText="1"/>
    </xf>
    <xf borderId="4" fillId="11" fontId="17" numFmtId="0" xfId="0" applyAlignment="1" applyBorder="1" applyFont="1">
      <alignment horizontal="center" shrinkToFit="0" vertical="top" wrapText="1"/>
    </xf>
    <xf borderId="4" fillId="11" fontId="17" numFmtId="164" xfId="0" applyAlignment="1" applyBorder="1" applyFont="1" applyNumberFormat="1">
      <alignment horizontal="center" shrinkToFit="0" vertical="top" wrapText="1"/>
    </xf>
    <xf borderId="4" fillId="11" fontId="57" numFmtId="0" xfId="0" applyAlignment="1" applyBorder="1" applyFont="1">
      <alignment horizontal="center" shrinkToFit="0" vertical="top" wrapText="1"/>
    </xf>
    <xf borderId="0" fillId="11" fontId="58" numFmtId="0" xfId="0" applyAlignment="1" applyFont="1">
      <alignment horizontal="center" shrinkToFit="0" vertical="top" wrapText="1"/>
    </xf>
    <xf borderId="0" fillId="0" fontId="9" numFmtId="0" xfId="0" applyAlignment="1" applyFont="1">
      <alignment horizontal="center" readingOrder="0" shrinkToFit="0" vertical="top" wrapText="1"/>
    </xf>
    <xf borderId="0" fillId="0" fontId="59" numFmtId="0" xfId="0" applyAlignment="1" applyFont="1">
      <alignment horizontal="center" shrinkToFit="0" vertical="top" wrapText="1"/>
    </xf>
    <xf borderId="0" fillId="0" fontId="59" numFmtId="0" xfId="0" applyAlignment="1" applyFont="1">
      <alignment shrinkToFit="0" wrapText="1"/>
    </xf>
    <xf borderId="0" fillId="0" fontId="60" numFmtId="0" xfId="0" applyFont="1"/>
    <xf borderId="0" fillId="15" fontId="61" numFmtId="0" xfId="0" applyAlignment="1" applyFill="1" applyFont="1">
      <alignment horizontal="center"/>
    </xf>
    <xf borderId="0" fillId="16" fontId="2" numFmtId="0" xfId="0" applyFill="1" applyFont="1"/>
    <xf borderId="0" fillId="0" fontId="59" numFmtId="0" xfId="0" applyFont="1"/>
    <xf borderId="0" fillId="0" fontId="61" numFmtId="0" xfId="0" applyAlignment="1" applyFont="1">
      <alignment readingOrder="0"/>
    </xf>
    <xf borderId="0" fillId="0" fontId="61" numFmtId="0" xfId="0" applyAlignment="1" applyFont="1">
      <alignment horizontal="center"/>
    </xf>
    <xf borderId="0" fillId="0" fontId="61" numFmtId="0" xfId="0" applyFont="1"/>
    <xf borderId="0" fillId="0" fontId="62" numFmtId="0" xfId="0" applyAlignment="1" applyFont="1">
      <alignment readingOrder="0"/>
    </xf>
    <xf borderId="0" fillId="0" fontId="62" numFmtId="0" xfId="0" applyFont="1"/>
    <xf borderId="0" fillId="0" fontId="61" numFmtId="0" xfId="0" applyAlignment="1" applyFont="1">
      <alignment horizontal="center" readingOrder="0"/>
    </xf>
    <xf borderId="0" fillId="0" fontId="62" numFmtId="0" xfId="0" applyAlignment="1" applyFont="1">
      <alignment shrinkToFit="0" wrapText="1"/>
    </xf>
    <xf borderId="0" fillId="0" fontId="62" numFmtId="0" xfId="0" applyAlignment="1" applyFont="1">
      <alignment shrinkToFit="0" vertical="top" wrapText="1"/>
    </xf>
    <xf borderId="0" fillId="0" fontId="2" numFmtId="0" xfId="0" applyAlignment="1" applyFont="1">
      <alignment vertical="bottom"/>
    </xf>
    <xf borderId="0" fillId="0" fontId="59" numFmtId="0" xfId="0" applyAlignment="1" applyFont="1">
      <alignment horizontal="center" shrinkToFit="0" vertical="top" wrapText="1"/>
    </xf>
    <xf borderId="0" fillId="0" fontId="59" numFmtId="0" xfId="0" applyAlignment="1" applyFont="1">
      <alignment shrinkToFit="0" vertical="top" wrapText="1"/>
    </xf>
    <xf borderId="0" fillId="16" fontId="2" numFmtId="0" xfId="0" applyAlignment="1" applyFont="1">
      <alignment vertical="bottom"/>
    </xf>
    <xf borderId="0" fillId="0" fontId="61" numFmtId="0" xfId="0" applyAlignment="1" applyFont="1">
      <alignment vertical="bottom"/>
    </xf>
    <xf borderId="0" fillId="0" fontId="62" numFmtId="0" xfId="0" applyAlignment="1" applyFont="1">
      <alignment vertical="bottom"/>
    </xf>
    <xf borderId="0" fillId="0" fontId="61" numFmtId="0" xfId="0" applyAlignment="1" applyFont="1">
      <alignment horizontal="center" vertical="bottom"/>
    </xf>
    <xf borderId="0" fillId="0" fontId="62" numFmtId="0" xfId="0" applyAlignment="1" applyFont="1">
      <alignment shrinkToFit="0" vertical="bottom" wrapText="1"/>
    </xf>
    <xf borderId="4" fillId="13" fontId="63" numFmtId="0" xfId="0" applyAlignment="1" applyBorder="1" applyFont="1">
      <alignment horizontal="center" shrinkToFit="0" vertical="top" wrapText="1"/>
    </xf>
    <xf borderId="4" fillId="13" fontId="17" numFmtId="0" xfId="0" applyAlignment="1" applyBorder="1" applyFont="1">
      <alignment horizontal="center" readingOrder="0" shrinkToFit="0" vertical="top" wrapText="1"/>
    </xf>
    <xf borderId="4" fillId="0" fontId="64" numFmtId="0" xfId="0" applyAlignment="1" applyBorder="1" applyFont="1">
      <alignment horizontal="center" shrinkToFit="0" vertical="top" wrapText="1"/>
    </xf>
    <xf borderId="0" fillId="0" fontId="65" numFmtId="0" xfId="0" applyAlignment="1" applyFont="1">
      <alignment readingOrder="0"/>
    </xf>
    <xf borderId="0" fillId="3" fontId="38" numFmtId="0" xfId="0" applyAlignment="1" applyFont="1">
      <alignment horizontal="center"/>
    </xf>
    <xf borderId="6" fillId="0" fontId="12" numFmtId="0" xfId="0" applyAlignment="1" applyBorder="1" applyFont="1">
      <alignment horizontal="center" shrinkToFit="0" vertical="center" wrapText="1"/>
    </xf>
    <xf borderId="4" fillId="17" fontId="66" numFmtId="0" xfId="0" applyAlignment="1" applyBorder="1" applyFill="1" applyFont="1">
      <alignment horizontal="left"/>
    </xf>
    <xf borderId="1" fillId="0" fontId="17" numFmtId="0" xfId="0" applyAlignment="1" applyBorder="1" applyFont="1">
      <alignment horizontal="center" shrinkToFit="0" vertical="top" wrapText="1"/>
    </xf>
    <xf borderId="8" fillId="0" fontId="17" numFmtId="0" xfId="0" applyAlignment="1" applyBorder="1" applyFont="1">
      <alignment horizontal="center" shrinkToFit="0" vertical="top" wrapText="1"/>
    </xf>
    <xf borderId="9" fillId="0" fontId="17" numFmtId="0" xfId="0" applyAlignment="1" applyBorder="1" applyFont="1">
      <alignment horizontal="center" shrinkToFit="0" vertical="top" wrapText="1"/>
    </xf>
    <xf borderId="9" fillId="0" fontId="17" numFmtId="0" xfId="0" applyAlignment="1" applyBorder="1" applyFont="1">
      <alignment horizontal="left" shrinkToFit="0" vertical="top" wrapText="1"/>
    </xf>
    <xf borderId="4" fillId="2" fontId="67" numFmtId="0" xfId="0" applyAlignment="1" applyBorder="1" applyFont="1">
      <alignment horizontal="center" vertical="top"/>
    </xf>
    <xf borderId="0" fillId="0" fontId="8" numFmtId="0" xfId="0" applyAlignment="1" applyFont="1">
      <alignment readingOrder="0" vertical="top"/>
    </xf>
    <xf borderId="4" fillId="2" fontId="68" numFmtId="0" xfId="0" applyAlignment="1" applyBorder="1" applyFont="1">
      <alignment horizontal="center" shrinkToFit="0" vertical="top" wrapText="1"/>
    </xf>
    <xf borderId="4" fillId="2" fontId="69" numFmtId="0" xfId="0" applyAlignment="1" applyBorder="1" applyFont="1">
      <alignment horizontal="center" vertical="top"/>
    </xf>
    <xf borderId="0" fillId="2" fontId="70" numFmtId="0" xfId="0" applyAlignment="1" applyFont="1">
      <alignment horizontal="left" shrinkToFit="0" vertical="top" wrapText="1"/>
    </xf>
    <xf borderId="0" fillId="0" fontId="2" numFmtId="0" xfId="0" applyAlignment="1" applyFont="1">
      <alignment shrinkToFit="0" vertical="center" wrapText="1"/>
    </xf>
    <xf borderId="0" fillId="0" fontId="71" numFmtId="0" xfId="0" applyAlignment="1" applyFont="1">
      <alignment vertical="bottom"/>
    </xf>
    <xf borderId="0" fillId="0" fontId="2" numFmtId="0" xfId="0" applyAlignment="1" applyFont="1">
      <alignment vertical="bottom"/>
    </xf>
    <xf borderId="0" fillId="0" fontId="7" numFmtId="0" xfId="0" applyAlignment="1" applyFont="1">
      <alignment vertical="bottom"/>
    </xf>
    <xf borderId="0" fillId="0" fontId="72" numFmtId="0" xfId="0" applyAlignment="1" applyFont="1">
      <alignment vertical="bottom"/>
    </xf>
    <xf borderId="0" fillId="0" fontId="73" numFmtId="0" xfId="0" applyAlignment="1" applyFont="1">
      <alignment vertical="bottom"/>
    </xf>
    <xf borderId="4" fillId="2" fontId="73" numFmtId="0" xfId="0" applyAlignment="1" applyBorder="1" applyFont="1">
      <alignment horizontal="center" shrinkToFit="0" vertical="bottom" wrapText="1"/>
    </xf>
    <xf borderId="0" fillId="3" fontId="7" numFmtId="0" xfId="0" applyAlignment="1" applyFont="1">
      <alignment shrinkToFit="0" vertical="bottom" wrapText="1"/>
    </xf>
    <xf borderId="0" fillId="0" fontId="73" numFmtId="0" xfId="0" applyAlignment="1" applyFont="1">
      <alignment horizontal="center" shrinkToFit="0" vertical="bottom" wrapText="1"/>
    </xf>
    <xf borderId="0" fillId="0" fontId="7" numFmtId="0" xfId="0" applyAlignment="1" applyFont="1">
      <alignment shrinkToFit="0" vertical="bottom" wrapText="1"/>
    </xf>
    <xf borderId="0" fillId="0" fontId="74" numFmtId="0" xfId="0" applyAlignment="1" applyFont="1">
      <alignment vertical="bottom"/>
    </xf>
    <xf borderId="0" fillId="0" fontId="7" numFmtId="164" xfId="0" applyAlignment="1" applyFont="1" applyNumberFormat="1">
      <alignment shrinkToFit="0" vertical="bottom" wrapText="1"/>
    </xf>
    <xf borderId="0" fillId="0" fontId="75" numFmtId="0" xfId="0" applyFont="1"/>
    <xf borderId="0" fillId="0" fontId="39" numFmtId="0" xfId="0" applyFont="1"/>
    <xf borderId="4" fillId="18" fontId="12" numFmtId="0" xfId="0" applyAlignment="1" applyBorder="1" applyFill="1" applyFont="1">
      <alignment horizontal="center" shrinkToFit="0" vertical="center" wrapText="1"/>
    </xf>
    <xf borderId="4" fillId="19" fontId="11" numFmtId="0" xfId="0" applyAlignment="1" applyBorder="1" applyFill="1" applyFont="1">
      <alignment horizontal="center" vertical="center"/>
    </xf>
    <xf borderId="4" fillId="19" fontId="17" numFmtId="0" xfId="0" applyAlignment="1" applyBorder="1" applyFont="1">
      <alignment horizontal="center" shrinkToFit="0" vertical="top" wrapText="1"/>
    </xf>
    <xf borderId="4" fillId="19" fontId="15" numFmtId="0" xfId="0" applyAlignment="1" applyBorder="1" applyFont="1">
      <alignment horizontal="center" shrinkToFit="0" vertical="top" wrapText="1"/>
    </xf>
    <xf borderId="4" fillId="19" fontId="17" numFmtId="2" xfId="0" applyAlignment="1" applyBorder="1" applyFont="1" applyNumberFormat="1">
      <alignment horizontal="center" shrinkToFit="0" vertical="top" wrapText="1"/>
    </xf>
    <xf borderId="4" fillId="19" fontId="17" numFmtId="3" xfId="0" applyAlignment="1" applyBorder="1" applyFont="1" applyNumberFormat="1">
      <alignment horizontal="center" shrinkToFit="0" vertical="top" wrapText="1"/>
    </xf>
    <xf borderId="4" fillId="0" fontId="17" numFmtId="3" xfId="0" applyAlignment="1" applyBorder="1" applyFont="1" applyNumberFormat="1">
      <alignment horizontal="center" shrinkToFit="0" vertical="top" wrapText="1"/>
    </xf>
    <xf borderId="4" fillId="0" fontId="17" numFmtId="2" xfId="0" applyAlignment="1" applyBorder="1" applyFont="1" applyNumberFormat="1">
      <alignment horizontal="center" shrinkToFit="0" vertical="top" wrapText="1"/>
    </xf>
    <xf borderId="4" fillId="0" fontId="17" numFmtId="4" xfId="0" applyAlignment="1" applyBorder="1" applyFont="1" applyNumberFormat="1">
      <alignment horizontal="center" shrinkToFit="0" vertical="top" wrapText="1"/>
    </xf>
    <xf borderId="4" fillId="0" fontId="73" numFmtId="0" xfId="0" applyAlignment="1" applyBorder="1" applyFont="1">
      <alignment horizontal="center" shrinkToFit="0" vertical="bottom" wrapText="1"/>
    </xf>
    <xf borderId="4" fillId="0" fontId="7" numFmtId="0" xfId="0" applyAlignment="1" applyBorder="1" applyFont="1">
      <alignment shrinkToFit="0" vertical="bottom" wrapText="1"/>
    </xf>
    <xf borderId="7" fillId="3" fontId="76" numFmtId="0" xfId="0" applyAlignment="1" applyBorder="1" applyFont="1">
      <alignment vertical="bottom"/>
    </xf>
    <xf borderId="0" fillId="0" fontId="76" numFmtId="0" xfId="0" applyAlignment="1" applyFont="1">
      <alignment vertical="bottom"/>
    </xf>
    <xf borderId="7" fillId="20" fontId="76" numFmtId="0" xfId="0" applyAlignment="1" applyBorder="1" applyFill="1" applyFont="1">
      <alignment vertical="bottom"/>
    </xf>
    <xf borderId="10" fillId="20" fontId="76" numFmtId="0" xfId="0" applyAlignment="1" applyBorder="1" applyFont="1">
      <alignment vertical="bottom"/>
    </xf>
    <xf borderId="0" fillId="0" fontId="77" numFmtId="0" xfId="0" applyFont="1"/>
    <xf borderId="0" fillId="0" fontId="76" numFmtId="0" xfId="0" applyFont="1"/>
    <xf borderId="0" fillId="0" fontId="78" numFmtId="0" xfId="0" applyAlignment="1" applyFont="1">
      <alignment vertical="top"/>
    </xf>
    <xf borderId="0" fillId="0" fontId="76" numFmtId="0" xfId="0" applyAlignment="1" applyFont="1">
      <alignment vertical="top"/>
    </xf>
    <xf borderId="7" fillId="3" fontId="76" numFmtId="0" xfId="0" applyBorder="1" applyFont="1"/>
    <xf borderId="11" fillId="20" fontId="79" numFmtId="0" xfId="0" applyAlignment="1" applyBorder="1" applyFont="1">
      <alignment horizontal="center" shrinkToFit="0" wrapText="1"/>
    </xf>
    <xf borderId="12" fillId="0" fontId="10" numFmtId="0" xfId="0" applyBorder="1" applyFont="1"/>
    <xf borderId="13" fillId="0" fontId="10" numFmtId="0" xfId="0" applyBorder="1" applyFont="1"/>
    <xf borderId="14" fillId="21" fontId="80" numFmtId="0" xfId="0" applyAlignment="1" applyBorder="1" applyFill="1" applyFont="1">
      <alignment horizontal="center" shrinkToFit="0" wrapText="1"/>
    </xf>
    <xf borderId="15" fillId="21" fontId="81" numFmtId="0" xfId="0" applyAlignment="1" applyBorder="1" applyFont="1">
      <alignment horizontal="center" shrinkToFit="0" wrapText="1"/>
    </xf>
    <xf borderId="16" fillId="21" fontId="81" numFmtId="0" xfId="0" applyAlignment="1" applyBorder="1" applyFont="1">
      <alignment horizontal="center" shrinkToFit="0" wrapText="1"/>
    </xf>
    <xf borderId="17" fillId="21" fontId="81" numFmtId="0" xfId="0" applyAlignment="1" applyBorder="1" applyFont="1">
      <alignment horizontal="center" shrinkToFit="0" wrapText="1"/>
    </xf>
    <xf borderId="18" fillId="0" fontId="82" numFmtId="165" xfId="0" applyAlignment="1" applyBorder="1" applyFont="1" applyNumberFormat="1">
      <alignment horizontal="center" shrinkToFit="0" vertical="center" wrapText="1"/>
    </xf>
    <xf borderId="18" fillId="0" fontId="82" numFmtId="2" xfId="0" applyAlignment="1" applyBorder="1" applyFont="1" applyNumberFormat="1">
      <alignment horizontal="center"/>
    </xf>
    <xf borderId="18" fillId="0" fontId="82" numFmtId="165" xfId="0" applyAlignment="1" applyBorder="1" applyFont="1" applyNumberFormat="1">
      <alignment horizontal="center"/>
    </xf>
    <xf borderId="18" fillId="0" fontId="76" numFmtId="165" xfId="0" applyBorder="1" applyFont="1" applyNumberFormat="1"/>
    <xf borderId="15" fillId="0" fontId="83" numFmtId="165" xfId="0" applyAlignment="1" applyBorder="1" applyFont="1" applyNumberFormat="1">
      <alignment horizontal="center" vertical="bottom"/>
    </xf>
    <xf borderId="16" fillId="0" fontId="83" numFmtId="165" xfId="0" applyAlignment="1" applyBorder="1" applyFont="1" applyNumberFormat="1">
      <alignment horizontal="center" vertical="bottom"/>
    </xf>
    <xf borderId="17" fillId="0" fontId="83" numFmtId="165" xfId="0" applyAlignment="1" applyBorder="1" applyFont="1" applyNumberFormat="1">
      <alignment horizontal="center" vertical="bottom"/>
    </xf>
    <xf borderId="19" fillId="0" fontId="83" numFmtId="165" xfId="0" applyAlignment="1" applyBorder="1" applyFont="1" applyNumberFormat="1">
      <alignment horizontal="center" vertical="bottom"/>
    </xf>
    <xf borderId="20" fillId="0" fontId="83" numFmtId="165" xfId="0" applyAlignment="1" applyBorder="1" applyFont="1" applyNumberFormat="1">
      <alignment horizontal="center" vertical="bottom"/>
    </xf>
    <xf borderId="21" fillId="0" fontId="83" numFmtId="165" xfId="0" applyAlignment="1" applyBorder="1" applyFont="1" applyNumberFormat="1">
      <alignment horizontal="center" vertical="bottom"/>
    </xf>
    <xf borderId="22" fillId="0" fontId="82" numFmtId="165" xfId="0" applyAlignment="1" applyBorder="1" applyFont="1" applyNumberFormat="1">
      <alignment horizontal="center" shrinkToFit="0" vertical="center" wrapText="1"/>
    </xf>
    <xf borderId="22" fillId="0" fontId="82" numFmtId="165" xfId="0" applyAlignment="1" applyBorder="1" applyFont="1" applyNumberFormat="1">
      <alignment horizontal="center"/>
    </xf>
    <xf borderId="22" fillId="0" fontId="76" numFmtId="165" xfId="0" applyBorder="1" applyFont="1" applyNumberFormat="1"/>
    <xf borderId="0" fillId="0" fontId="82" numFmtId="165" xfId="0" applyAlignment="1" applyFont="1" applyNumberFormat="1">
      <alignment horizontal="center"/>
    </xf>
    <xf borderId="0" fillId="0" fontId="76" numFmtId="165" xfId="0" applyFont="1" applyNumberFormat="1"/>
    <xf borderId="0" fillId="0" fontId="76" numFmtId="165" xfId="0" applyAlignment="1" applyFont="1" applyNumberFormat="1">
      <alignment vertical="bottom"/>
    </xf>
    <xf borderId="18" fillId="0" fontId="76" numFmtId="165" xfId="0" applyAlignment="1" applyBorder="1" applyFont="1" applyNumberFormat="1">
      <alignment horizontal="center" vertical="center"/>
    </xf>
    <xf borderId="18" fillId="0" fontId="76" numFmtId="2" xfId="0" applyBorder="1" applyFont="1" applyNumberFormat="1"/>
    <xf borderId="0" fillId="0" fontId="83" numFmtId="165" xfId="0" applyAlignment="1" applyFont="1" applyNumberFormat="1">
      <alignment horizontal="center" vertical="bottom"/>
    </xf>
    <xf borderId="7" fillId="22" fontId="84" numFmtId="0" xfId="0" applyAlignment="1" applyBorder="1" applyFill="1" applyFont="1">
      <alignment horizontal="center"/>
    </xf>
    <xf borderId="7" fillId="22" fontId="76" numFmtId="0" xfId="0" applyBorder="1" applyFont="1"/>
    <xf borderId="23" fillId="22" fontId="84" numFmtId="165" xfId="0" applyAlignment="1" applyBorder="1" applyFont="1" applyNumberFormat="1">
      <alignment horizontal="center"/>
    </xf>
    <xf borderId="0" fillId="22" fontId="76" numFmtId="0" xfId="0" applyAlignment="1" applyFont="1">
      <alignment vertical="bottom"/>
    </xf>
    <xf borderId="0" fillId="22" fontId="76" numFmtId="165" xfId="0" applyAlignment="1" applyFont="1" applyNumberFormat="1">
      <alignment vertical="bottom"/>
    </xf>
    <xf borderId="24" fillId="20" fontId="79" numFmtId="0" xfId="0" applyAlignment="1" applyBorder="1" applyFont="1">
      <alignment horizontal="center" shrinkToFit="0" wrapText="1"/>
    </xf>
    <xf borderId="25" fillId="0" fontId="10" numFmtId="0" xfId="0" applyBorder="1" applyFont="1"/>
    <xf borderId="26" fillId="0" fontId="76" numFmtId="0" xfId="0" applyBorder="1" applyFont="1"/>
    <xf borderId="27" fillId="21" fontId="80" numFmtId="0" xfId="0" applyAlignment="1" applyBorder="1" applyFont="1">
      <alignment horizontal="center" shrinkToFit="0" wrapText="1"/>
    </xf>
    <xf borderId="28" fillId="0" fontId="10" numFmtId="0" xfId="0" applyBorder="1" applyFont="1"/>
    <xf borderId="29" fillId="0" fontId="76" numFmtId="0" xfId="0" applyAlignment="1" applyBorder="1" applyFont="1">
      <alignment readingOrder="0"/>
    </xf>
    <xf borderId="30" fillId="0" fontId="76" numFmtId="0" xfId="0" applyBorder="1" applyFont="1"/>
    <xf borderId="29" fillId="0" fontId="76" numFmtId="165" xfId="0" applyAlignment="1" applyBorder="1" applyFont="1" applyNumberFormat="1">
      <alignment readingOrder="0"/>
    </xf>
    <xf borderId="30" fillId="0" fontId="76" numFmtId="165" xfId="0" applyBorder="1" applyFont="1" applyNumberFormat="1"/>
    <xf borderId="31" fillId="21" fontId="80" numFmtId="0" xfId="0" applyAlignment="1" applyBorder="1" applyFont="1">
      <alignment horizontal="center" shrinkToFit="0" wrapText="1"/>
    </xf>
    <xf borderId="32" fillId="0" fontId="10" numFmtId="0" xfId="0" applyBorder="1" applyFont="1"/>
    <xf borderId="33" fillId="0" fontId="76" numFmtId="165" xfId="0" applyAlignment="1" applyBorder="1" applyFont="1" applyNumberFormat="1">
      <alignment readingOrder="0"/>
    </xf>
    <xf borderId="34" fillId="0" fontId="76" numFmtId="165" xfId="0" applyBorder="1" applyFont="1" applyNumberFormat="1"/>
    <xf borderId="35" fillId="0" fontId="10" numFmtId="0" xfId="0" applyBorder="1" applyFont="1"/>
    <xf borderId="36" fillId="0" fontId="76" numFmtId="0" xfId="0" applyBorder="1" applyFont="1"/>
    <xf borderId="36" fillId="0" fontId="76" numFmtId="4" xfId="0" applyBorder="1" applyFont="1" applyNumberFormat="1"/>
    <xf borderId="37" fillId="0" fontId="10" numFmtId="0" xfId="0" applyBorder="1" applyFont="1"/>
    <xf borderId="38" fillId="0" fontId="10" numFmtId="0" xfId="0" applyBorder="1" applyFont="1"/>
    <xf borderId="39" fillId="0" fontId="76" numFmtId="0" xfId="0" applyBorder="1" applyFont="1"/>
    <xf borderId="0" fillId="3" fontId="71" numFmtId="0" xfId="0" applyAlignment="1" applyFont="1">
      <alignment vertical="bottom"/>
    </xf>
    <xf borderId="0" fillId="3" fontId="2" numFmtId="0" xfId="0" applyAlignment="1" applyFont="1">
      <alignment vertical="bottom"/>
    </xf>
    <xf borderId="0" fillId="3" fontId="7" numFmtId="0" xfId="0" applyAlignment="1" applyFont="1">
      <alignment vertical="bottom"/>
    </xf>
    <xf borderId="0" fillId="3" fontId="72" numFmtId="0" xfId="0" applyAlignment="1" applyFont="1">
      <alignment vertical="bottom"/>
    </xf>
    <xf borderId="0" fillId="0" fontId="85" numFmtId="0" xfId="0" applyAlignment="1" applyFont="1">
      <alignment vertical="bottom"/>
    </xf>
    <xf borderId="1" fillId="23" fontId="85" numFmtId="0" xfId="0" applyAlignment="1" applyBorder="1" applyFill="1" applyFont="1">
      <alignment horizontal="center" readingOrder="0" vertical="bottom"/>
    </xf>
    <xf borderId="0" fillId="3" fontId="73" numFmtId="0" xfId="0" applyAlignment="1" applyFont="1">
      <alignment vertical="bottom"/>
    </xf>
    <xf borderId="40" fillId="8" fontId="86" numFmtId="0" xfId="0" applyAlignment="1" applyBorder="1" applyFont="1">
      <alignment horizontal="center"/>
    </xf>
    <xf borderId="41" fillId="0" fontId="10" numFmtId="0" xfId="0" applyBorder="1" applyFont="1"/>
    <xf borderId="42" fillId="0" fontId="10" numFmtId="0" xfId="0" applyBorder="1" applyFont="1"/>
    <xf borderId="43" fillId="8" fontId="86" numFmtId="0" xfId="0" applyAlignment="1" applyBorder="1" applyFont="1">
      <alignment horizontal="center"/>
    </xf>
    <xf borderId="44" fillId="8" fontId="86" numFmtId="0" xfId="0" applyAlignment="1" applyBorder="1" applyFont="1">
      <alignment horizontal="center"/>
    </xf>
    <xf borderId="45" fillId="8" fontId="86" numFmtId="0" xfId="0" applyAlignment="1" applyBorder="1" applyFont="1">
      <alignment horizontal="center"/>
    </xf>
    <xf borderId="46" fillId="8" fontId="86" numFmtId="0" xfId="0" applyAlignment="1" applyBorder="1" applyFont="1">
      <alignment horizontal="center" readingOrder="0"/>
    </xf>
    <xf borderId="46" fillId="8" fontId="86" numFmtId="0" xfId="0" applyAlignment="1" applyBorder="1" applyFont="1">
      <alignment horizontal="center"/>
    </xf>
    <xf borderId="47" fillId="8" fontId="86" numFmtId="0" xfId="0" applyAlignment="1" applyBorder="1" applyFont="1">
      <alignment horizontal="center"/>
    </xf>
    <xf borderId="48" fillId="8" fontId="86" numFmtId="0" xfId="0" applyAlignment="1" applyBorder="1" applyFont="1">
      <alignment horizontal="center"/>
    </xf>
    <xf borderId="49" fillId="8" fontId="86" numFmtId="0" xfId="0" applyAlignment="1" applyBorder="1" applyFont="1">
      <alignment horizontal="center"/>
    </xf>
    <xf borderId="50" fillId="0" fontId="10" numFmtId="0" xfId="0" applyBorder="1" applyFont="1"/>
    <xf borderId="0" fillId="3" fontId="73" numFmtId="0" xfId="0" applyAlignment="1" applyFont="1">
      <alignment horizontal="center" readingOrder="0" shrinkToFit="0" vertical="bottom" wrapText="1"/>
    </xf>
    <xf borderId="51" fillId="0" fontId="85" numFmtId="0" xfId="0" applyAlignment="1" applyBorder="1" applyFont="1">
      <alignment vertical="bottom"/>
    </xf>
    <xf borderId="9" fillId="0" fontId="85" numFmtId="166" xfId="0" applyAlignment="1" applyBorder="1" applyFont="1" applyNumberFormat="1">
      <alignment horizontal="right" readingOrder="0" vertical="bottom"/>
    </xf>
    <xf borderId="9" fillId="0" fontId="85" numFmtId="166" xfId="0" applyAlignment="1" applyBorder="1" applyFont="1" applyNumberFormat="1">
      <alignment horizontal="right" vertical="bottom"/>
    </xf>
    <xf borderId="52" fillId="0" fontId="85" numFmtId="166" xfId="0" applyAlignment="1" applyBorder="1" applyFont="1" applyNumberFormat="1">
      <alignment horizontal="right" readingOrder="0" vertical="bottom"/>
    </xf>
    <xf borderId="53" fillId="0" fontId="85" numFmtId="1" xfId="0" applyAlignment="1" applyBorder="1" applyFont="1" applyNumberFormat="1">
      <alignment horizontal="right" vertical="bottom"/>
    </xf>
    <xf borderId="54" fillId="13" fontId="85" numFmtId="166" xfId="0" applyAlignment="1" applyBorder="1" applyFont="1" applyNumberFormat="1">
      <alignment horizontal="right" vertical="bottom"/>
    </xf>
    <xf borderId="55" fillId="13" fontId="85" numFmtId="166" xfId="0" applyAlignment="1" applyBorder="1" applyFont="1" applyNumberFormat="1">
      <alignment horizontal="right" vertical="bottom"/>
    </xf>
    <xf borderId="51" fillId="0" fontId="85" numFmtId="166" xfId="0" applyAlignment="1" applyBorder="1" applyFont="1" applyNumberFormat="1">
      <alignment horizontal="right" vertical="bottom"/>
    </xf>
    <xf borderId="9" fillId="13" fontId="85" numFmtId="166" xfId="0" applyAlignment="1" applyBorder="1" applyFont="1" applyNumberFormat="1">
      <alignment horizontal="right" vertical="bottom"/>
    </xf>
    <xf borderId="9" fillId="13" fontId="2" numFmtId="164" xfId="0" applyBorder="1" applyFont="1" applyNumberFormat="1"/>
    <xf borderId="56" fillId="13" fontId="85" numFmtId="166" xfId="0" applyAlignment="1" applyBorder="1" applyFont="1" applyNumberFormat="1">
      <alignment horizontal="right" vertical="bottom"/>
    </xf>
    <xf borderId="57" fillId="0" fontId="85" numFmtId="0" xfId="0" applyAlignment="1" applyBorder="1" applyFont="1">
      <alignment vertical="bottom"/>
    </xf>
    <xf borderId="4" fillId="0" fontId="85" numFmtId="166" xfId="0" applyAlignment="1" applyBorder="1" applyFont="1" applyNumberFormat="1">
      <alignment horizontal="right" vertical="bottom"/>
    </xf>
    <xf borderId="58" fillId="0" fontId="85" numFmtId="1" xfId="0" applyAlignment="1" applyBorder="1" applyFont="1" applyNumberFormat="1">
      <alignment horizontal="right" vertical="bottom"/>
    </xf>
    <xf borderId="57" fillId="0" fontId="85" numFmtId="166" xfId="0" applyAlignment="1" applyBorder="1" applyFont="1" applyNumberFormat="1">
      <alignment horizontal="right" vertical="bottom"/>
    </xf>
    <xf borderId="4" fillId="0" fontId="85" numFmtId="166" xfId="0" applyAlignment="1" applyBorder="1" applyFont="1" applyNumberFormat="1">
      <alignment vertical="bottom"/>
    </xf>
    <xf borderId="2" fillId="0" fontId="85" numFmtId="166" xfId="0" applyAlignment="1" applyBorder="1" applyFont="1" applyNumberFormat="1">
      <alignment vertical="bottom"/>
    </xf>
    <xf borderId="58" fillId="0" fontId="85" numFmtId="166" xfId="0" applyAlignment="1" applyBorder="1" applyFont="1" applyNumberFormat="1">
      <alignment vertical="bottom"/>
    </xf>
    <xf borderId="59" fillId="13" fontId="85" numFmtId="166" xfId="0" applyAlignment="1" applyBorder="1" applyFont="1" applyNumberFormat="1">
      <alignment horizontal="right" vertical="bottom"/>
    </xf>
    <xf borderId="60" fillId="13" fontId="85" numFmtId="166" xfId="0" applyAlignment="1" applyBorder="1" applyFont="1" applyNumberFormat="1">
      <alignment horizontal="right" vertical="bottom"/>
    </xf>
    <xf borderId="57" fillId="0" fontId="85" numFmtId="166" xfId="0" applyAlignment="1" applyBorder="1" applyFont="1" applyNumberFormat="1">
      <alignment vertical="bottom"/>
    </xf>
    <xf borderId="6" fillId="13" fontId="85" numFmtId="166" xfId="0" applyAlignment="1" applyBorder="1" applyFont="1" applyNumberFormat="1">
      <alignment horizontal="right" vertical="bottom"/>
    </xf>
    <xf borderId="6" fillId="13" fontId="2" numFmtId="164" xfId="0" applyBorder="1" applyFont="1" applyNumberFormat="1"/>
    <xf borderId="40" fillId="8" fontId="86" numFmtId="0" xfId="0" applyAlignment="1" applyBorder="1" applyFont="1">
      <alignment vertical="bottom"/>
    </xf>
    <xf borderId="46" fillId="8" fontId="86" numFmtId="166" xfId="0" applyAlignment="1" applyBorder="1" applyFont="1" applyNumberFormat="1">
      <alignment horizontal="right" vertical="bottom"/>
    </xf>
    <xf borderId="42" fillId="8" fontId="86" numFmtId="166" xfId="0" applyAlignment="1" applyBorder="1" applyFont="1" applyNumberFormat="1">
      <alignment horizontal="right" vertical="bottom"/>
    </xf>
    <xf borderId="46" fillId="8" fontId="85" numFmtId="0" xfId="0" applyAlignment="1" applyBorder="1" applyFont="1">
      <alignment vertical="bottom"/>
    </xf>
    <xf borderId="40" fillId="8" fontId="86" numFmtId="166" xfId="0" applyAlignment="1" applyBorder="1" applyFont="1" applyNumberFormat="1">
      <alignment horizontal="right" vertical="bottom"/>
    </xf>
    <xf borderId="43" fillId="8" fontId="86" numFmtId="166" xfId="0" applyAlignment="1" applyBorder="1" applyFont="1" applyNumberFormat="1">
      <alignment horizontal="right" vertical="bottom"/>
    </xf>
    <xf borderId="0" fillId="3" fontId="85" numFmtId="166" xfId="0" applyAlignment="1" applyFont="1" applyNumberFormat="1">
      <alignment horizontal="right" vertical="bottom"/>
    </xf>
    <xf borderId="1" fillId="24" fontId="85" numFmtId="0" xfId="0" applyAlignment="1" applyBorder="1" applyFill="1" applyFont="1">
      <alignment horizontal="center" readingOrder="0" vertical="bottom"/>
    </xf>
    <xf borderId="1" fillId="25" fontId="85" numFmtId="0" xfId="0" applyAlignment="1" applyBorder="1" applyFill="1" applyFont="1">
      <alignment horizontal="center" readingOrder="0" vertical="bottom"/>
    </xf>
    <xf borderId="40" fillId="8" fontId="86" numFmtId="0" xfId="0" applyAlignment="1" applyBorder="1" applyFont="1">
      <alignment horizontal="center" readingOrder="0" vertical="center"/>
    </xf>
    <xf borderId="44" fillId="8" fontId="86" numFmtId="0" xfId="0" applyAlignment="1" applyBorder="1" applyFont="1">
      <alignment horizontal="center" vertical="center"/>
    </xf>
    <xf borderId="46" fillId="8" fontId="86" numFmtId="0" xfId="0" applyAlignment="1" applyBorder="1" applyFont="1">
      <alignment horizontal="center" readingOrder="0" vertical="center"/>
    </xf>
    <xf borderId="0" fillId="3" fontId="73" numFmtId="0" xfId="0" applyAlignment="1" applyFont="1">
      <alignment horizontal="center" shrinkToFit="0" vertical="bottom" wrapText="1"/>
    </xf>
    <xf borderId="51" fillId="0" fontId="85" numFmtId="0" xfId="0" applyAlignment="1" applyBorder="1" applyFont="1">
      <alignment readingOrder="0" vertical="bottom"/>
    </xf>
    <xf borderId="52" fillId="0" fontId="85" numFmtId="166" xfId="0" applyAlignment="1" applyBorder="1" applyFont="1" applyNumberFormat="1">
      <alignment horizontal="right" vertical="bottom"/>
    </xf>
    <xf borderId="51" fillId="0" fontId="85" numFmtId="1" xfId="0" applyAlignment="1" applyBorder="1" applyFont="1" applyNumberFormat="1">
      <alignment horizontal="right" vertical="bottom"/>
    </xf>
    <xf borderId="61" fillId="0" fontId="85" numFmtId="166" xfId="0" applyAlignment="1" applyBorder="1" applyFont="1" applyNumberFormat="1">
      <alignment horizontal="right" vertical="bottom"/>
    </xf>
    <xf borderId="62" fillId="0" fontId="10" numFmtId="0" xfId="0" applyBorder="1" applyFont="1"/>
    <xf borderId="9" fillId="3" fontId="2" numFmtId="164" xfId="0" applyBorder="1" applyFont="1" applyNumberFormat="1"/>
    <xf borderId="63" fillId="3" fontId="2" numFmtId="164" xfId="0" applyBorder="1" applyFont="1" applyNumberFormat="1"/>
    <xf borderId="46" fillId="13" fontId="85" numFmtId="166" xfId="0" applyAlignment="1" applyBorder="1" applyFont="1" applyNumberFormat="1">
      <alignment horizontal="right" vertical="bottom"/>
    </xf>
    <xf borderId="4" fillId="3" fontId="2" numFmtId="164" xfId="0" applyBorder="1" applyFont="1" applyNumberFormat="1"/>
    <xf borderId="42" fillId="13" fontId="85" numFmtId="166" xfId="0" applyAlignment="1" applyBorder="1" applyFont="1" applyNumberFormat="1">
      <alignment horizontal="right" vertical="bottom"/>
    </xf>
    <xf borderId="2" fillId="0" fontId="85" numFmtId="166" xfId="0" applyAlignment="1" applyBorder="1" applyFont="1" applyNumberFormat="1">
      <alignment horizontal="right" vertical="bottom"/>
    </xf>
    <xf borderId="57" fillId="0" fontId="85" numFmtId="1" xfId="0" applyAlignment="1" applyBorder="1" applyFont="1" applyNumberFormat="1">
      <alignment horizontal="right" vertical="bottom"/>
    </xf>
    <xf borderId="64" fillId="0" fontId="10" numFmtId="0" xfId="0" applyBorder="1" applyFont="1"/>
    <xf borderId="1" fillId="3" fontId="2" numFmtId="164" xfId="0" applyBorder="1" applyFont="1" applyNumberFormat="1"/>
    <xf borderId="6" fillId="3" fontId="2" numFmtId="164" xfId="0" applyBorder="1" applyFont="1" applyNumberFormat="1"/>
    <xf borderId="65" fillId="3" fontId="2" numFmtId="164" xfId="0" applyBorder="1" applyFont="1" applyNumberFormat="1"/>
    <xf borderId="6" fillId="0" fontId="85" numFmtId="166" xfId="0" applyAlignment="1" applyBorder="1" applyFont="1" applyNumberFormat="1">
      <alignment horizontal="right" vertical="bottom"/>
    </xf>
    <xf borderId="40" fillId="8" fontId="85" numFmtId="0" xfId="0" applyAlignment="1" applyBorder="1" applyFont="1">
      <alignment vertical="bottom"/>
    </xf>
    <xf borderId="66" fillId="8" fontId="86" numFmtId="166" xfId="0" applyAlignment="1" applyBorder="1" applyFont="1" applyNumberFormat="1">
      <alignment horizontal="right" vertical="bottom"/>
    </xf>
    <xf borderId="67" fillId="0" fontId="10" numFmtId="0" xfId="0" applyBorder="1" applyFont="1"/>
    <xf borderId="0" fillId="3" fontId="87" numFmtId="0" xfId="0" applyAlignment="1" applyFont="1">
      <alignment readingOrder="0" shrinkToFit="0" vertical="bottom" wrapText="1"/>
    </xf>
    <xf borderId="1" fillId="26" fontId="85" numFmtId="0" xfId="0" applyAlignment="1" applyBorder="1" applyFill="1" applyFont="1">
      <alignment horizontal="center" readingOrder="0" vertical="bottom"/>
    </xf>
    <xf borderId="65" fillId="26" fontId="85" numFmtId="0" xfId="0" applyAlignment="1" applyBorder="1" applyFont="1">
      <alignment horizontal="center" readingOrder="0" vertical="bottom"/>
    </xf>
    <xf borderId="68" fillId="0" fontId="10" numFmtId="0" xfId="0" applyBorder="1" applyFont="1"/>
    <xf borderId="69" fillId="0" fontId="10" numFmtId="0" xfId="0" applyBorder="1" applyFont="1"/>
    <xf borderId="0" fillId="3" fontId="86" numFmtId="0" xfId="0" applyAlignment="1" applyFont="1">
      <alignment horizontal="center"/>
    </xf>
    <xf borderId="61" fillId="8" fontId="86" numFmtId="0" xfId="0" applyAlignment="1" applyBorder="1" applyFont="1">
      <alignment horizontal="center"/>
    </xf>
    <xf borderId="65" fillId="0" fontId="85" numFmtId="166" xfId="0" applyAlignment="1" applyBorder="1" applyFont="1" applyNumberFormat="1">
      <alignment horizontal="right" vertical="bottom"/>
    </xf>
    <xf borderId="0" fillId="3" fontId="86" numFmtId="166" xfId="0" applyAlignment="1" applyFont="1" applyNumberFormat="1">
      <alignment horizontal="right" vertical="bottom"/>
    </xf>
    <xf borderId="6" fillId="3" fontId="2" numFmtId="0" xfId="0" applyAlignment="1" applyBorder="1" applyFont="1">
      <alignment horizontal="center" readingOrder="0" vertical="bottom"/>
    </xf>
    <xf borderId="70" fillId="0" fontId="85" numFmtId="0" xfId="0" applyAlignment="1" applyBorder="1" applyFont="1">
      <alignment vertical="bottom"/>
    </xf>
    <xf borderId="71" fillId="0" fontId="85" numFmtId="166" xfId="0" applyAlignment="1" applyBorder="1" applyFont="1" applyNumberFormat="1">
      <alignment horizontal="right" vertical="bottom"/>
    </xf>
    <xf borderId="53" fillId="0" fontId="85" numFmtId="166" xfId="0" applyAlignment="1" applyBorder="1" applyFont="1" applyNumberFormat="1">
      <alignment horizontal="right" vertical="bottom"/>
    </xf>
    <xf borderId="53" fillId="13" fontId="85" numFmtId="166" xfId="0" applyAlignment="1" applyBorder="1" applyFont="1" applyNumberFormat="1">
      <alignment horizontal="right" vertical="bottom"/>
    </xf>
    <xf borderId="58" fillId="0" fontId="85" numFmtId="0" xfId="0" applyAlignment="1" applyBorder="1" applyFont="1">
      <alignment vertical="bottom"/>
    </xf>
    <xf borderId="64" fillId="0" fontId="85" numFmtId="166" xfId="0" applyAlignment="1" applyBorder="1" applyFont="1" applyNumberFormat="1">
      <alignment horizontal="right" vertical="bottom"/>
    </xf>
    <xf borderId="58" fillId="0" fontId="85" numFmtId="166" xfId="0" applyAlignment="1" applyBorder="1" applyFont="1" applyNumberFormat="1">
      <alignment horizontal="right" vertical="bottom"/>
    </xf>
    <xf borderId="58" fillId="13" fontId="85" numFmtId="166" xfId="0" applyAlignment="1" applyBorder="1" applyFont="1" applyNumberFormat="1">
      <alignment horizontal="right" vertical="bottom"/>
    </xf>
    <xf borderId="62" fillId="0" fontId="85" numFmtId="166" xfId="0" applyAlignment="1" applyBorder="1" applyFont="1" applyNumberFormat="1">
      <alignment vertical="bottom"/>
    </xf>
    <xf borderId="58" fillId="13" fontId="85" numFmtId="166" xfId="0" applyAlignment="1" applyBorder="1" applyFont="1" applyNumberFormat="1">
      <alignment vertical="bottom"/>
    </xf>
    <xf borderId="64" fillId="0" fontId="85" numFmtId="166" xfId="0" applyAlignment="1" applyBorder="1" applyFont="1" applyNumberFormat="1">
      <alignment vertical="bottom"/>
    </xf>
    <xf borderId="72" fillId="0" fontId="85" numFmtId="0" xfId="0" applyAlignment="1" applyBorder="1" applyFont="1">
      <alignment vertical="bottom"/>
    </xf>
    <xf borderId="73" fillId="0" fontId="85" numFmtId="166" xfId="0" applyAlignment="1" applyBorder="1" applyFont="1" applyNumberFormat="1">
      <alignment vertical="bottom"/>
    </xf>
    <xf borderId="46" fillId="8" fontId="86" numFmtId="0" xfId="0" applyAlignment="1" applyBorder="1" applyFont="1">
      <alignment vertical="bottom"/>
    </xf>
    <xf borderId="0" fillId="3" fontId="74" numFmtId="0" xfId="0" applyAlignment="1" applyFont="1">
      <alignment vertical="bottom"/>
    </xf>
    <xf borderId="0" fillId="3" fontId="7" numFmtId="164" xfId="0" applyAlignment="1" applyFont="1" applyNumberFormat="1">
      <alignment shrinkToFit="0" vertical="bottom" wrapText="1"/>
    </xf>
    <xf borderId="0" fillId="3" fontId="75" numFmtId="0" xfId="0" applyFont="1"/>
    <xf borderId="0" fillId="3" fontId="39" numFmtId="0" xfId="0" applyFont="1"/>
    <xf borderId="1" fillId="27" fontId="88" numFmtId="0" xfId="0" applyAlignment="1" applyBorder="1" applyFill="1" applyFont="1">
      <alignment horizontal="center" shrinkToFit="0" vertical="bottom" wrapText="0"/>
    </xf>
    <xf borderId="4" fillId="28" fontId="89" numFmtId="0" xfId="0" applyAlignment="1" applyBorder="1" applyFill="1" applyFont="1">
      <alignment horizontal="center" shrinkToFit="0" vertical="bottom" wrapText="0"/>
    </xf>
    <xf borderId="4" fillId="27" fontId="89" numFmtId="0" xfId="0" applyAlignment="1" applyBorder="1" applyFont="1">
      <alignment horizontal="center" shrinkToFit="0" vertical="bottom" wrapText="0"/>
    </xf>
    <xf borderId="4" fillId="4" fontId="90" numFmtId="0" xfId="0" applyAlignment="1" applyBorder="1" applyFont="1">
      <alignment horizontal="center" shrinkToFit="0" vertical="bottom" wrapText="0"/>
    </xf>
    <xf borderId="4" fillId="29" fontId="90" numFmtId="0" xfId="0" applyAlignment="1" applyBorder="1" applyFill="1" applyFont="1">
      <alignment shrinkToFit="0" vertical="bottom" wrapText="0"/>
    </xf>
    <xf borderId="4" fillId="0" fontId="91" numFmtId="0" xfId="0" applyAlignment="1" applyBorder="1" applyFont="1">
      <alignment shrinkToFit="0" vertical="bottom" wrapText="0"/>
    </xf>
    <xf borderId="4" fillId="0" fontId="50" numFmtId="164" xfId="0" applyAlignment="1" applyBorder="1" applyFont="1" applyNumberFormat="1">
      <alignment horizontal="center"/>
    </xf>
    <xf borderId="4" fillId="0" fontId="50" numFmtId="164" xfId="0" applyAlignment="1" applyBorder="1" applyFont="1" applyNumberFormat="1">
      <alignment horizontal="center" shrinkToFit="0" vertical="bottom" wrapText="0"/>
    </xf>
    <xf borderId="4" fillId="0" fontId="2" numFmtId="164" xfId="0" applyBorder="1" applyFont="1" applyNumberFormat="1"/>
    <xf borderId="4" fillId="0" fontId="92" numFmtId="164" xfId="0" applyAlignment="1" applyBorder="1" applyFont="1" applyNumberFormat="1">
      <alignment shrinkToFit="0" vertical="bottom" wrapText="0"/>
    </xf>
    <xf borderId="4" fillId="0" fontId="91" numFmtId="164" xfId="0" applyAlignment="1" applyBorder="1" applyFont="1" applyNumberFormat="1">
      <alignment shrinkToFit="0" vertical="bottom" wrapText="0"/>
    </xf>
    <xf borderId="1" fillId="2" fontId="90" numFmtId="0" xfId="0" applyAlignment="1" applyBorder="1" applyFont="1">
      <alignment horizontal="center" shrinkToFit="0" vertical="bottom" wrapText="0"/>
    </xf>
    <xf borderId="0" fillId="0" fontId="85" numFmtId="166" xfId="0" applyAlignment="1" applyFont="1" applyNumberFormat="1">
      <alignment horizontal="right" vertical="bottom"/>
    </xf>
    <xf borderId="4" fillId="4" fontId="86" numFmtId="166" xfId="0" applyAlignment="1" applyBorder="1" applyFont="1" applyNumberFormat="1">
      <alignment horizontal="center" vertical="bottom"/>
    </xf>
    <xf borderId="4" fillId="12" fontId="86" numFmtId="166" xfId="0" applyAlignment="1" applyBorder="1" applyFont="1" applyNumberFormat="1">
      <alignment horizontal="center" vertical="bottom"/>
    </xf>
    <xf borderId="4" fillId="2" fontId="86" numFmtId="166" xfId="0" applyAlignment="1" applyBorder="1" applyFont="1" applyNumberFormat="1">
      <alignment horizontal="center" vertical="bottom"/>
    </xf>
    <xf borderId="0" fillId="0" fontId="86" numFmtId="166" xfId="0" applyAlignment="1" applyFont="1" applyNumberFormat="1">
      <alignment horizontal="center" vertical="bottom"/>
    </xf>
    <xf borderId="4" fillId="3" fontId="7" numFmtId="0" xfId="0" applyAlignment="1" applyBorder="1" applyFont="1">
      <alignment shrinkToFit="0" vertical="bottom" wrapText="1"/>
    </xf>
    <xf borderId="4" fillId="0" fontId="85" numFmtId="49" xfId="0" applyAlignment="1" applyBorder="1" applyFont="1" applyNumberFormat="1">
      <alignment horizontal="right" vertical="bottom"/>
    </xf>
    <xf borderId="4" fillId="0" fontId="86" numFmtId="166" xfId="0" applyAlignment="1" applyBorder="1" applyFont="1" applyNumberFormat="1">
      <alignment horizontal="right" vertical="bottom"/>
    </xf>
    <xf borderId="4" fillId="0" fontId="85" numFmtId="164" xfId="0" applyAlignment="1" applyBorder="1" applyFont="1" applyNumberFormat="1">
      <alignment horizontal="right" vertical="bottom"/>
    </xf>
    <xf borderId="0" fillId="0" fontId="86" numFmtId="166" xfId="0" applyAlignment="1" applyFont="1" applyNumberFormat="1">
      <alignment horizontal="right" vertical="bottom"/>
    </xf>
    <xf borderId="1" fillId="3" fontId="73" numFmtId="0" xfId="0" applyAlignment="1" applyBorder="1" applyFont="1">
      <alignment horizontal="center" shrinkToFit="0" vertical="bottom" wrapText="1"/>
    </xf>
    <xf borderId="4" fillId="27" fontId="39" numFmtId="0" xfId="0" applyAlignment="1" applyBorder="1" applyFont="1">
      <alignment vertical="bottom"/>
    </xf>
    <xf borderId="4" fillId="2" fontId="39" numFmtId="0" xfId="0" applyAlignment="1" applyBorder="1" applyFont="1">
      <alignment horizontal="center"/>
    </xf>
    <xf borderId="4" fillId="3" fontId="7" numFmtId="0" xfId="0" applyAlignment="1" applyBorder="1" applyFont="1">
      <alignment vertical="bottom"/>
    </xf>
    <xf borderId="4" fillId="3" fontId="2" numFmtId="0" xfId="0" applyAlignment="1" applyBorder="1" applyFont="1">
      <alignment vertical="bottom"/>
    </xf>
    <xf borderId="4" fillId="3" fontId="7" numFmtId="0" xfId="0" applyAlignment="1" applyBorder="1" applyFont="1">
      <alignment horizontal="left" shrinkToFit="0" vertical="bottom" wrapText="1"/>
    </xf>
    <xf borderId="4" fillId="3" fontId="73" numFmtId="0" xfId="0" applyAlignment="1" applyBorder="1" applyFont="1">
      <alignment shrinkToFit="0" vertical="bottom" wrapText="1"/>
    </xf>
  </cellXfs>
  <cellStyles count="1">
    <cellStyle xfId="0" name="Normal" builtinId="0"/>
  </cellStyles>
  <dxfs count="2">
    <dxf>
      <font/>
      <fill>
        <patternFill patternType="none"/>
      </fill>
      <border/>
    </dxf>
    <dxf>
      <font/>
      <fill>
        <patternFill patternType="solid">
          <fgColor rgb="FFF8F3FF"/>
          <bgColor rgb="FFF8F3FF"/>
        </patternFill>
      </fill>
      <border/>
    </dxf>
  </dxfs>
  <tableStyles count="1">
    <tableStyle count="3" pivot="0" name="Precios-style">
      <tableStyleElement dxfId="1" type="headerRow"/>
      <tableStyleElement type="firstRowStripe"/>
      <tableStyleElement type="secondRowStripe"/>
    </tableStyle>
  </tableStyle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6" Type="http://schemas.openxmlformats.org/officeDocument/2006/relationships/worksheet" Target="worksheets/sheet23.xml"/><Relationship Id="rId25" Type="http://schemas.openxmlformats.org/officeDocument/2006/relationships/worksheet" Target="worksheets/sheet22.xml"/><Relationship Id="rId28" Type="http://schemas.openxmlformats.org/officeDocument/2006/relationships/worksheet" Target="worksheets/sheet25.xml"/><Relationship Id="rId27" Type="http://schemas.openxmlformats.org/officeDocument/2006/relationships/worksheet" Target="worksheets/sheet24.xml"/><Relationship Id="rId5" Type="http://schemas.openxmlformats.org/officeDocument/2006/relationships/worksheet" Target="worksheets/sheet2.xml"/><Relationship Id="rId6" Type="http://schemas.openxmlformats.org/officeDocument/2006/relationships/worksheet" Target="worksheets/sheet3.xml"/><Relationship Id="rId29" Type="http://schemas.openxmlformats.org/officeDocument/2006/relationships/worksheet" Target="worksheets/sheet26.xml"/><Relationship Id="rId7" Type="http://schemas.openxmlformats.org/officeDocument/2006/relationships/worksheet" Target="worksheets/sheet4.xml"/><Relationship Id="rId8" Type="http://schemas.openxmlformats.org/officeDocument/2006/relationships/worksheet" Target="worksheets/sheet5.xml"/><Relationship Id="rId31" Type="http://schemas.openxmlformats.org/officeDocument/2006/relationships/worksheet" Target="worksheets/sheet28.xml"/><Relationship Id="rId30" Type="http://schemas.openxmlformats.org/officeDocument/2006/relationships/worksheet" Target="worksheets/sheet27.xml"/><Relationship Id="rId11" Type="http://schemas.openxmlformats.org/officeDocument/2006/relationships/worksheet" Target="worksheets/sheet8.xml"/><Relationship Id="rId33" Type="http://schemas.openxmlformats.org/officeDocument/2006/relationships/worksheet" Target="worksheets/sheet30.xml"/><Relationship Id="rId10" Type="http://schemas.openxmlformats.org/officeDocument/2006/relationships/worksheet" Target="worksheets/sheet7.xml"/><Relationship Id="rId32" Type="http://schemas.openxmlformats.org/officeDocument/2006/relationships/worksheet" Target="worksheets/sheet29.xml"/><Relationship Id="rId13" Type="http://schemas.openxmlformats.org/officeDocument/2006/relationships/worksheet" Target="worksheets/sheet10.xml"/><Relationship Id="rId35" Type="http://schemas.openxmlformats.org/officeDocument/2006/relationships/worksheet" Target="worksheets/sheet32.xml"/><Relationship Id="rId12" Type="http://schemas.openxmlformats.org/officeDocument/2006/relationships/worksheet" Target="worksheets/sheet9.xml"/><Relationship Id="rId34" Type="http://schemas.openxmlformats.org/officeDocument/2006/relationships/worksheet" Target="worksheets/sheet31.xml"/><Relationship Id="rId15" Type="http://schemas.openxmlformats.org/officeDocument/2006/relationships/worksheet" Target="worksheets/sheet12.xml"/><Relationship Id="rId37" Type="http://schemas.openxmlformats.org/officeDocument/2006/relationships/worksheet" Target="worksheets/sheet34.xml"/><Relationship Id="rId14" Type="http://schemas.openxmlformats.org/officeDocument/2006/relationships/worksheet" Target="worksheets/sheet11.xml"/><Relationship Id="rId36" Type="http://schemas.openxmlformats.org/officeDocument/2006/relationships/worksheet" Target="worksheets/sheet33.xml"/><Relationship Id="rId17" Type="http://schemas.openxmlformats.org/officeDocument/2006/relationships/worksheet" Target="worksheets/sheet14.xml"/><Relationship Id="rId16" Type="http://schemas.openxmlformats.org/officeDocument/2006/relationships/worksheet" Target="worksheets/sheet13.xml"/><Relationship Id="rId38" Type="http://customschemas.google.com/relationships/workbookmetadata" Target="metadata"/><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3.jpg"/><Relationship Id="rId2" Type="http://schemas.openxmlformats.org/officeDocument/2006/relationships/image" Target="../media/image18.jpg"/><Relationship Id="rId3" Type="http://schemas.openxmlformats.org/officeDocument/2006/relationships/image" Target="../media/image20.jpg"/></Relationships>
</file>

<file path=xl/drawings/_rels/drawing12.xml.rels><?xml version="1.0" encoding="UTF-8" standalone="yes"?><Relationships xmlns="http://schemas.openxmlformats.org/package/2006/relationships"><Relationship Id="rId1" Type="http://schemas.openxmlformats.org/officeDocument/2006/relationships/image" Target="../media/image43.jpg"/><Relationship Id="rId2" Type="http://schemas.openxmlformats.org/officeDocument/2006/relationships/image" Target="../media/image19.jpg"/><Relationship Id="rId3" Type="http://schemas.openxmlformats.org/officeDocument/2006/relationships/image" Target="../media/image25.jpg"/></Relationships>
</file>

<file path=xl/drawings/_rels/drawing14.xml.rels><?xml version="1.0" encoding="UTF-8" standalone="yes"?><Relationships xmlns="http://schemas.openxmlformats.org/package/2006/relationships"><Relationship Id="rId1" Type="http://schemas.openxmlformats.org/officeDocument/2006/relationships/image" Target="../media/image29.jpg"/><Relationship Id="rId2" Type="http://schemas.openxmlformats.org/officeDocument/2006/relationships/image" Target="../media/image31.png"/><Relationship Id="rId3" Type="http://schemas.openxmlformats.org/officeDocument/2006/relationships/image" Target="../media/image28.jpg"/></Relationships>
</file>

<file path=xl/drawings/_rels/drawing15.xml.rels><?xml version="1.0" encoding="UTF-8" standalone="yes"?><Relationships xmlns="http://schemas.openxmlformats.org/package/2006/relationships"><Relationship Id="rId1" Type="http://schemas.openxmlformats.org/officeDocument/2006/relationships/image" Target="../media/image35.jpg"/><Relationship Id="rId2" Type="http://schemas.openxmlformats.org/officeDocument/2006/relationships/image" Target="../media/image32.jpg"/><Relationship Id="rId3" Type="http://schemas.openxmlformats.org/officeDocument/2006/relationships/image" Target="../media/image22.jpg"/></Relationships>
</file>

<file path=xl/drawings/_rels/drawing16.xml.rels><?xml version="1.0" encoding="UTF-8" standalone="yes"?><Relationships xmlns="http://schemas.openxmlformats.org/package/2006/relationships"><Relationship Id="rId1" Type="http://schemas.openxmlformats.org/officeDocument/2006/relationships/image" Target="../media/image39.jpg"/><Relationship Id="rId2" Type="http://schemas.openxmlformats.org/officeDocument/2006/relationships/image" Target="../media/image46.jpg"/><Relationship Id="rId3" Type="http://schemas.openxmlformats.org/officeDocument/2006/relationships/image" Target="../media/image41.jpg"/></Relationships>
</file>

<file path=xl/drawings/_rels/drawing17.xml.rels><?xml version="1.0" encoding="UTF-8" standalone="yes"?><Relationships xmlns="http://schemas.openxmlformats.org/package/2006/relationships"><Relationship Id="rId1" Type="http://schemas.openxmlformats.org/officeDocument/2006/relationships/image" Target="../media/image37.jpg"/></Relationships>
</file>

<file path=xl/drawings/_rels/drawing18.xml.rels><?xml version="1.0" encoding="UTF-8" standalone="yes"?><Relationships xmlns="http://schemas.openxmlformats.org/package/2006/relationships"><Relationship Id="rId1" Type="http://schemas.openxmlformats.org/officeDocument/2006/relationships/image" Target="../media/image34.png"/><Relationship Id="rId2" Type="http://schemas.openxmlformats.org/officeDocument/2006/relationships/image" Target="../media/image51.jpg"/><Relationship Id="rId3" Type="http://schemas.openxmlformats.org/officeDocument/2006/relationships/image" Target="../media/image42.jpg"/></Relationships>
</file>

<file path=xl/drawings/_rels/drawing19.xml.rels><?xml version="1.0" encoding="UTF-8" standalone="yes"?><Relationships xmlns="http://schemas.openxmlformats.org/package/2006/relationships"><Relationship Id="rId1" Type="http://schemas.openxmlformats.org/officeDocument/2006/relationships/image" Target="../media/image33.jpg"/></Relationships>
</file>

<file path=xl/drawings/_rels/drawing2.xml.rels><?xml version="1.0" encoding="UTF-8" standalone="yes"?><Relationships xmlns="http://schemas.openxmlformats.org/package/2006/relationships"><Relationship Id="rId1" Type="http://schemas.openxmlformats.org/officeDocument/2006/relationships/image" Target="../media/image1.jpg"/><Relationship Id="rId2" Type="http://schemas.openxmlformats.org/officeDocument/2006/relationships/image" Target="../media/image6.jpg"/><Relationship Id="rId3" Type="http://schemas.openxmlformats.org/officeDocument/2006/relationships/image" Target="../media/image2.jpg"/></Relationships>
</file>

<file path=xl/drawings/_rels/drawing20.xml.rels><?xml version="1.0" encoding="UTF-8" standalone="yes"?><Relationships xmlns="http://schemas.openxmlformats.org/package/2006/relationships"><Relationship Id="rId1" Type="http://schemas.openxmlformats.org/officeDocument/2006/relationships/image" Target="../media/image38.jpg"/><Relationship Id="rId2" Type="http://schemas.openxmlformats.org/officeDocument/2006/relationships/image" Target="../media/image36.jpg"/><Relationship Id="rId3" Type="http://schemas.openxmlformats.org/officeDocument/2006/relationships/image" Target="../media/image11.jpg"/></Relationships>
</file>

<file path=xl/drawings/_rels/drawing21.xml.rels><?xml version="1.0" encoding="UTF-8" standalone="yes"?><Relationships xmlns="http://schemas.openxmlformats.org/package/2006/relationships"><Relationship Id="rId1" Type="http://schemas.openxmlformats.org/officeDocument/2006/relationships/image" Target="../media/image45.jpg"/></Relationships>
</file>

<file path=xl/drawings/_rels/drawing23.xml.rels><?xml version="1.0" encoding="UTF-8" standalone="yes"?><Relationships xmlns="http://schemas.openxmlformats.org/package/2006/relationships"><Relationship Id="rId1" Type="http://schemas.openxmlformats.org/officeDocument/2006/relationships/image" Target="../media/image53.jpg"/><Relationship Id="rId2" Type="http://schemas.openxmlformats.org/officeDocument/2006/relationships/image" Target="../media/image44.jpg"/><Relationship Id="rId3" Type="http://schemas.openxmlformats.org/officeDocument/2006/relationships/image" Target="../media/image52.jpg"/></Relationships>
</file>

<file path=xl/drawings/_rels/drawing25.xml.rels><?xml version="1.0" encoding="UTF-8" standalone="yes"?><Relationships xmlns="http://schemas.openxmlformats.org/package/2006/relationships"><Relationship Id="rId1" Type="http://schemas.openxmlformats.org/officeDocument/2006/relationships/image" Target="../media/image56.png"/></Relationships>
</file>

<file path=xl/drawings/_rels/drawing26.xml.rels><?xml version="1.0" encoding="UTF-8" standalone="yes"?><Relationships xmlns="http://schemas.openxmlformats.org/package/2006/relationships"><Relationship Id="rId1" Type="http://schemas.openxmlformats.org/officeDocument/2006/relationships/image" Target="../media/image47.png"/><Relationship Id="rId2" Type="http://schemas.openxmlformats.org/officeDocument/2006/relationships/image" Target="../media/image54.png"/><Relationship Id="rId3" Type="http://schemas.openxmlformats.org/officeDocument/2006/relationships/image" Target="../media/image57.png"/></Relationships>
</file>

<file path=xl/drawings/_rels/drawing27.xml.rels><?xml version="1.0" encoding="UTF-8" standalone="yes"?><Relationships xmlns="http://schemas.openxmlformats.org/package/2006/relationships"><Relationship Id="rId1" Type="http://schemas.openxmlformats.org/officeDocument/2006/relationships/image" Target="../media/image48.jpg"/><Relationship Id="rId2" Type="http://schemas.openxmlformats.org/officeDocument/2006/relationships/image" Target="../media/image54.png"/><Relationship Id="rId3" Type="http://schemas.openxmlformats.org/officeDocument/2006/relationships/image" Target="../media/image57.png"/></Relationships>
</file>

<file path=xl/drawings/_rels/drawing28.xml.rels><?xml version="1.0" encoding="UTF-8" standalone="yes"?><Relationships xmlns="http://schemas.openxmlformats.org/package/2006/relationships"><Relationship Id="rId1" Type="http://schemas.openxmlformats.org/officeDocument/2006/relationships/image" Target="../media/image49.png"/><Relationship Id="rId2" Type="http://schemas.openxmlformats.org/officeDocument/2006/relationships/image" Target="../media/image50.png"/><Relationship Id="rId3" Type="http://schemas.openxmlformats.org/officeDocument/2006/relationships/image" Target="../media/image55.jp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7.jpg"/><Relationship Id="rId3" Type="http://schemas.openxmlformats.org/officeDocument/2006/relationships/image" Target="../media/image10.jpg"/></Relationships>
</file>

<file path=xl/drawings/_rels/drawing4.xml.rels><?xml version="1.0" encoding="UTF-8" standalone="yes"?>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4.jpg"/><Relationship Id="rId3" Type="http://schemas.openxmlformats.org/officeDocument/2006/relationships/image" Target="../media/image16.jpg"/></Relationships>
</file>

<file path=xl/drawings/_rels/drawing5.xml.rels><?xml version="1.0" encoding="UTF-8" standalone="yes"?><Relationships xmlns="http://schemas.openxmlformats.org/package/2006/relationships"><Relationship Id="rId1" Type="http://schemas.openxmlformats.org/officeDocument/2006/relationships/image" Target="../media/image5.jpg"/><Relationship Id="rId2" Type="http://schemas.openxmlformats.org/officeDocument/2006/relationships/image" Target="../media/image11.jpg"/></Relationships>
</file>

<file path=xl/drawings/_rels/drawing6.xml.rels><?xml version="1.0" encoding="UTF-8" standalone="yes"?><Relationships xmlns="http://schemas.openxmlformats.org/package/2006/relationships"><Relationship Id="rId1" Type="http://schemas.openxmlformats.org/officeDocument/2006/relationships/image" Target="../media/image27.png"/><Relationship Id="rId2" Type="http://schemas.openxmlformats.org/officeDocument/2006/relationships/image" Target="../media/image13.png"/><Relationship Id="rId3" Type="http://schemas.openxmlformats.org/officeDocument/2006/relationships/image" Target="../media/image1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2.jpg"/><Relationship Id="rId2" Type="http://schemas.openxmlformats.org/officeDocument/2006/relationships/image" Target="../media/image21.jpg"/><Relationship Id="rId3" Type="http://schemas.openxmlformats.org/officeDocument/2006/relationships/image" Target="../media/image8.jpg"/></Relationships>
</file>

<file path=xl/drawings/_rels/drawing8.xml.rels><?xml version="1.0" encoding="UTF-8" standalone="yes"?><Relationships xmlns="http://schemas.openxmlformats.org/package/2006/relationships"><Relationship Id="rId1" Type="http://schemas.openxmlformats.org/officeDocument/2006/relationships/image" Target="../media/image40.jpg"/><Relationship Id="rId2" Type="http://schemas.openxmlformats.org/officeDocument/2006/relationships/image" Target="../media/image9.jpg"/><Relationship Id="rId3" Type="http://schemas.openxmlformats.org/officeDocument/2006/relationships/image" Target="../media/image26.jpg"/></Relationships>
</file>

<file path=xl/drawings/_rels/drawing9.xml.rels><?xml version="1.0" encoding="UTF-8" standalone="yes"?><Relationships xmlns="http://schemas.openxmlformats.org/package/2006/relationships"><Relationship Id="rId1" Type="http://schemas.openxmlformats.org/officeDocument/2006/relationships/image" Target="../media/image15.jpg"/><Relationship Id="rId2" Type="http://schemas.openxmlformats.org/officeDocument/2006/relationships/image" Target="../media/image30.jpg"/><Relationship Id="rId3" Type="http://schemas.openxmlformats.org/officeDocument/2006/relationships/image" Target="../media/image17.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7</xdr:row>
      <xdr:rowOff>0</xdr:rowOff>
    </xdr:from>
    <xdr:ext cx="638175" cy="638175"/>
    <xdr:pic>
      <xdr:nvPicPr>
        <xdr:cNvPr id="0" name="image23.jpg"/>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8</xdr:row>
      <xdr:rowOff>0</xdr:rowOff>
    </xdr:from>
    <xdr:ext cx="762000" cy="561975"/>
    <xdr:pic>
      <xdr:nvPicPr>
        <xdr:cNvPr id="0" name="image18.jp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9</xdr:row>
      <xdr:rowOff>0</xdr:rowOff>
    </xdr:from>
    <xdr:ext cx="638175" cy="638175"/>
    <xdr:pic>
      <xdr:nvPicPr>
        <xdr:cNvPr id="0" name="image20.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7</xdr:row>
      <xdr:rowOff>0</xdr:rowOff>
    </xdr:from>
    <xdr:ext cx="762000" cy="762000"/>
    <xdr:pic>
      <xdr:nvPicPr>
        <xdr:cNvPr id="0" name="image43.jpg"/>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8</xdr:row>
      <xdr:rowOff>0</xdr:rowOff>
    </xdr:from>
    <xdr:ext cx="762000" cy="762000"/>
    <xdr:pic>
      <xdr:nvPicPr>
        <xdr:cNvPr id="0" name="image19.jp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9</xdr:row>
      <xdr:rowOff>0</xdr:rowOff>
    </xdr:from>
    <xdr:ext cx="762000" cy="762000"/>
    <xdr:pic>
      <xdr:nvPicPr>
        <xdr:cNvPr id="0" name="image25.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1095375"/>
    <xdr:pic>
      <xdr:nvPicPr>
        <xdr:cNvPr id="0" name="image29.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31.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762000"/>
    <xdr:pic>
      <xdr:nvPicPr>
        <xdr:cNvPr id="0" name="image28.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371475" cy="1076325"/>
    <xdr:pic>
      <xdr:nvPicPr>
        <xdr:cNvPr id="0" name="image35.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276225"/>
    <xdr:pic>
      <xdr:nvPicPr>
        <xdr:cNvPr id="0" name="image32.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228600"/>
    <xdr:pic>
      <xdr:nvPicPr>
        <xdr:cNvPr id="0" name="image22.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781050"/>
    <xdr:pic>
      <xdr:nvPicPr>
        <xdr:cNvPr id="0" name="image39.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95325" cy="638175"/>
    <xdr:pic>
      <xdr:nvPicPr>
        <xdr:cNvPr id="0" name="image46.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590550"/>
    <xdr:pic>
      <xdr:nvPicPr>
        <xdr:cNvPr id="0" name="image41.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28650" cy="638175"/>
    <xdr:pic>
      <xdr:nvPicPr>
        <xdr:cNvPr id="0" name="image37.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085850" cy="600075"/>
    <xdr:pic>
      <xdr:nvPicPr>
        <xdr:cNvPr id="0" name="image34.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085850" cy="1085850"/>
    <xdr:pic>
      <xdr:nvPicPr>
        <xdr:cNvPr id="0" name="image51.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2.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33.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33.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33.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7</xdr:row>
      <xdr:rowOff>0</xdr:rowOff>
    </xdr:from>
    <xdr:ext cx="590550" cy="857250"/>
    <xdr:pic>
      <xdr:nvPicPr>
        <xdr:cNvPr id="0" name="image1.jpg"/>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8</xdr:row>
      <xdr:rowOff>0</xdr:rowOff>
    </xdr:from>
    <xdr:ext cx="590550" cy="101917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9</xdr:row>
      <xdr:rowOff>0</xdr:rowOff>
    </xdr:from>
    <xdr:ext cx="762000" cy="762000"/>
    <xdr:pic>
      <xdr:nvPicPr>
        <xdr:cNvPr id="0" name="image2.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38.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36.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447675" cy="638175"/>
    <xdr:pic>
      <xdr:nvPicPr>
        <xdr:cNvPr id="0" name="image11.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45.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45.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45.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7</xdr:row>
      <xdr:rowOff>0</xdr:rowOff>
    </xdr:from>
    <xdr:ext cx="762000" cy="762000"/>
    <xdr:pic>
      <xdr:nvPicPr>
        <xdr:cNvPr id="0" name="image53.jpg"/>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8</xdr:row>
      <xdr:rowOff>0</xdr:rowOff>
    </xdr:from>
    <xdr:ext cx="762000" cy="762000"/>
    <xdr:pic>
      <xdr:nvPicPr>
        <xdr:cNvPr id="0" name="image44.jp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9</xdr:row>
      <xdr:rowOff>0</xdr:rowOff>
    </xdr:from>
    <xdr:ext cx="762000" cy="762000"/>
    <xdr:pic>
      <xdr:nvPicPr>
        <xdr:cNvPr id="0" name="image52.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771525"/>
    <xdr:pic>
      <xdr:nvPicPr>
        <xdr:cNvPr id="0" name="image56.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771525"/>
    <xdr:pic>
      <xdr:nvPicPr>
        <xdr:cNvPr id="0" name="image56.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762000" cy="771525"/>
    <xdr:pic>
      <xdr:nvPicPr>
        <xdr:cNvPr id="0" name="image56.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476250"/>
    <xdr:pic>
      <xdr:nvPicPr>
        <xdr:cNvPr id="0" name="image47.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419100"/>
    <xdr:pic>
      <xdr:nvPicPr>
        <xdr:cNvPr id="0" name="image54.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400050"/>
    <xdr:pic>
      <xdr:nvPicPr>
        <xdr:cNvPr id="0" name="image57.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504825"/>
    <xdr:pic>
      <xdr:nvPicPr>
        <xdr:cNvPr id="0" name="image48.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419100"/>
    <xdr:pic>
      <xdr:nvPicPr>
        <xdr:cNvPr id="0" name="image54.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400050"/>
    <xdr:pic>
      <xdr:nvPicPr>
        <xdr:cNvPr id="0" name="image57.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1438275</xdr:colOff>
      <xdr:row>9</xdr:row>
      <xdr:rowOff>447675</xdr:rowOff>
    </xdr:from>
    <xdr:ext cx="819150" cy="628650"/>
    <xdr:pic>
      <xdr:nvPicPr>
        <xdr:cNvPr id="0" name="image4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1447800</xdr:colOff>
      <xdr:row>7</xdr:row>
      <xdr:rowOff>219075</xdr:rowOff>
    </xdr:from>
    <xdr:ext cx="819150" cy="628650"/>
    <xdr:pic>
      <xdr:nvPicPr>
        <xdr:cNvPr id="0" name="image5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8</xdr:row>
      <xdr:rowOff>0</xdr:rowOff>
    </xdr:from>
    <xdr:ext cx="762000" cy="762000"/>
    <xdr:pic>
      <xdr:nvPicPr>
        <xdr:cNvPr id="0" name="image55.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7</xdr:row>
      <xdr:rowOff>0</xdr:rowOff>
    </xdr:from>
    <xdr:ext cx="762000" cy="20002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8</xdr:row>
      <xdr:rowOff>0</xdr:rowOff>
    </xdr:from>
    <xdr:ext cx="762000" cy="762000"/>
    <xdr:pic>
      <xdr:nvPicPr>
        <xdr:cNvPr id="0" name="image7.jp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9</xdr:row>
      <xdr:rowOff>0</xdr:rowOff>
    </xdr:from>
    <xdr:ext cx="762000" cy="762000"/>
    <xdr:pic>
      <xdr:nvPicPr>
        <xdr:cNvPr id="0" name="image10.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7</xdr:row>
      <xdr:rowOff>0</xdr:rowOff>
    </xdr:from>
    <xdr:ext cx="647700" cy="647700"/>
    <xdr:pic>
      <xdr:nvPicPr>
        <xdr:cNvPr id="0" name="image24.png"/>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8</xdr:row>
      <xdr:rowOff>0</xdr:rowOff>
    </xdr:from>
    <xdr:ext cx="762000" cy="342900"/>
    <xdr:pic>
      <xdr:nvPicPr>
        <xdr:cNvPr id="0" name="image4.jp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9</xdr:row>
      <xdr:rowOff>0</xdr:rowOff>
    </xdr:from>
    <xdr:ext cx="762000" cy="438150"/>
    <xdr:pic>
      <xdr:nvPicPr>
        <xdr:cNvPr id="0" name="image16.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8</xdr:row>
      <xdr:rowOff>0</xdr:rowOff>
    </xdr:from>
    <xdr:ext cx="762000" cy="762000"/>
    <xdr:pic>
      <xdr:nvPicPr>
        <xdr:cNvPr id="0" name="image5.jpg"/>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9</xdr:row>
      <xdr:rowOff>0</xdr:rowOff>
    </xdr:from>
    <xdr:ext cx="762000" cy="1066800"/>
    <xdr:pic>
      <xdr:nvPicPr>
        <xdr:cNvPr id="0" name="image11.jp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762000</xdr:colOff>
      <xdr:row>6</xdr:row>
      <xdr:rowOff>962025</xdr:rowOff>
    </xdr:from>
    <xdr:ext cx="828675" cy="904875"/>
    <xdr:pic>
      <xdr:nvPicPr>
        <xdr:cNvPr id="0" name="image2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762000</xdr:colOff>
      <xdr:row>7</xdr:row>
      <xdr:rowOff>914400</xdr:rowOff>
    </xdr:from>
    <xdr:ext cx="790575" cy="838200"/>
    <xdr:pic>
      <xdr:nvPicPr>
        <xdr:cNvPr id="0" name="image1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762000</xdr:colOff>
      <xdr:row>8</xdr:row>
      <xdr:rowOff>885825</xdr:rowOff>
    </xdr:from>
    <xdr:ext cx="1028700" cy="1028700"/>
    <xdr:pic>
      <xdr:nvPicPr>
        <xdr:cNvPr id="0" name="image14.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7</xdr:row>
      <xdr:rowOff>0</xdr:rowOff>
    </xdr:from>
    <xdr:ext cx="514350" cy="638175"/>
    <xdr:pic>
      <xdr:nvPicPr>
        <xdr:cNvPr id="0" name="image12.jpg"/>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8</xdr:row>
      <xdr:rowOff>0</xdr:rowOff>
    </xdr:from>
    <xdr:ext cx="523875" cy="638175"/>
    <xdr:pic>
      <xdr:nvPicPr>
        <xdr:cNvPr id="0" name="image21.jp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9</xdr:row>
      <xdr:rowOff>0</xdr:rowOff>
    </xdr:from>
    <xdr:ext cx="514350" cy="638175"/>
    <xdr:pic>
      <xdr:nvPicPr>
        <xdr:cNvPr id="0" name="image8.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7</xdr:row>
      <xdr:rowOff>0</xdr:rowOff>
    </xdr:from>
    <xdr:ext cx="762000" cy="428625"/>
    <xdr:pic>
      <xdr:nvPicPr>
        <xdr:cNvPr id="0" name="image40.jpg"/>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8</xdr:row>
      <xdr:rowOff>0</xdr:rowOff>
    </xdr:from>
    <xdr:ext cx="762000" cy="638175"/>
    <xdr:pic>
      <xdr:nvPicPr>
        <xdr:cNvPr id="0" name="image9.jp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9</xdr:row>
      <xdr:rowOff>0</xdr:rowOff>
    </xdr:from>
    <xdr:ext cx="762000" cy="762000"/>
    <xdr:pic>
      <xdr:nvPicPr>
        <xdr:cNvPr id="0" name="image26.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7</xdr:row>
      <xdr:rowOff>0</xdr:rowOff>
    </xdr:from>
    <xdr:ext cx="638175" cy="638175"/>
    <xdr:pic>
      <xdr:nvPicPr>
        <xdr:cNvPr id="0" name="image15.jpg"/>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8</xdr:row>
      <xdr:rowOff>0</xdr:rowOff>
    </xdr:from>
    <xdr:ext cx="762000" cy="600075"/>
    <xdr:pic>
      <xdr:nvPicPr>
        <xdr:cNvPr id="0" name="image30.jp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9</xdr:row>
      <xdr:rowOff>0</xdr:rowOff>
    </xdr:from>
    <xdr:ext cx="762000" cy="523875"/>
    <xdr:pic>
      <xdr:nvPicPr>
        <xdr:cNvPr id="0" name="image17.jpg"/>
        <xdr:cNvPicPr preferRelativeResize="0"/>
      </xdr:nvPicPr>
      <xdr:blipFill>
        <a:blip cstate="print" r:embed="rId3"/>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ref="B8:L25" displayName="Table_1" name="Table_1" id="1">
  <tableColumns count="11">
    <tableColumn name="PRODUCTO" id="1"/>
    <tableColumn name="CANTIDAD" id="2"/>
    <tableColumn name="PROVEEDOR 1" id="3"/>
    <tableColumn name="PROVEEDOR 2" id="4"/>
    <tableColumn name="PROVEEDOR 3" id="5"/>
    <tableColumn name="PROVEEDOR 4" id="6"/>
    <tableColumn name="PROVEEDOR 5" id="7"/>
    <tableColumn name="PROVEEDOR 6" id="8"/>
    <tableColumn name="PRECIO MÁS BAJO" id="9"/>
    <tableColumn name="PRECIO PROMEDIO" id="10"/>
    <tableColumn name="PRECIO MÁS ALTO" id="11"/>
  </tableColumns>
  <tableStyleInfo name="Precios-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www.elcorteingles.es/electronica/A28684897-raton-optico-con-cable-hp-1000/?color=Negro" TargetMode="External"/><Relationship Id="rId2" Type="http://schemas.openxmlformats.org/officeDocument/2006/relationships/hyperlink" Target="https://www.mediamarkt.es/es/product/_raton-hp-100-6vy96aa-por-cable-negro-1528860.html" TargetMode="External"/><Relationship Id="rId3" Type="http://schemas.openxmlformats.org/officeDocument/2006/relationships/hyperlink" Target="https://www.mercadolibre.com.co/mouse-logitech-m90-negrogris/p/MCO6162297?pdp_filters=item_id:MCO1333861143" TargetMode="External"/><Relationship Id="rId4"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s://www.falabella.com.co/falabella-co/product/144926812/Portatil-ASUS-Vivobook-X1502VA-I7-13620H-32GB-1TB-SSD-15.6FHD/144926813" TargetMode="External"/><Relationship Id="rId2" Type="http://schemas.openxmlformats.org/officeDocument/2006/relationships/hyperlink" Target="https://www.falabella.com.co/falabella-co/product/145694656/Portatil-Lenovo-IdeaPad-Slim-3-Intel-Core-i7%E2%80%9113620H-16GB-RAM-1TB-SSD-Pantalla-15.3%E2%80%9D-FHD/145694657" TargetMode="External"/><Relationship Id="rId3" Type="http://schemas.openxmlformats.org/officeDocument/2006/relationships/hyperlink" Target="https://www.falabella.com.co/falabella-co/product/143344960/PORTATIL-HP-CORE-I7-1355U-24GB-RAM-512GB-SSD-15.6-FHD-MOD:-15-FD0006LA-COMPUTADOR/143344961" TargetMode="External"/><Relationship Id="rId4"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www.mercadolibre.com.co/disco-duro-interno-seagate-barracuda-st1000dm010-de-1-tb/p/MCO38337284" TargetMode="External"/><Relationship Id="rId2" Type="http://schemas.openxmlformats.org/officeDocument/2006/relationships/hyperlink" Target="https://www.coltienda.co/products/218714?_pos=1&amp;_sid=c7b03bdc0&amp;_ss=r" TargetMode="External"/><Relationship Id="rId3" Type="http://schemas.openxmlformats.org/officeDocument/2006/relationships/hyperlink" Target="https://systorecolombia.com/mecanicos-satasas/1166-disco-duro-servidor-sas-4tb-seagate-exos-7e8-7200-rpm-256mb-st4000nm003a.html" TargetMode="External"/><Relationship Id="rId4"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www.mercadolibre.com.co/memoria-ram-adata-8gb-ddr4-3200mhz-para-pc-1-modulo/up/MCOU3248775764" TargetMode="External"/><Relationship Id="rId2" Type="http://schemas.openxmlformats.org/officeDocument/2006/relationships/hyperlink" Target="https://www.mercadolibre.com.co/memoria-ram-patriot-viper-steel-rgb-de-16gb-3600mhz/p/MCO21032244" TargetMode="External"/><Relationship Id="rId3" Type="http://schemas.openxmlformats.org/officeDocument/2006/relationships/hyperlink" Target="https://www.mercadolibre.com.co/memoria-ram-fury-beast-ddr4-rgb-gamer-color-negro-8gb-1-kingston-kf432c16bba8/p/MCO18614782" TargetMode="External"/><Relationship Id="rId4"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www.amazon.es/ASUS-Resistencia-rodamientos-Inoxidable-DisplayPort/dp/B0CVQMD2DF/ref=sr_1_1?dib=eyJ2IjoiMSJ9.8VDBlEaWsXM12cXUiikJAJ0Y8eCkdHlZPavJVmsNMuccmnR3QqdMUnJcCvdrvMFgk34YsFVcnG5hzTBDaYGXNd2-kjtQcFwZ4wiGFqU4qj4NSt3Xl_Y1I_Q5iycrG_pni1MT2hQ43EF_HoKyTJh5wSXfdzr4e8YPcHu9peNDD5ZL10fCpPW3xmedGvVAXOp9LPq-M4L-NPJJx2VNnEgEFxZ4BDVs49xLnRA-8EaVMnAHQYMr0PKUe4wlY5sfeBLDYTY-lyo-GdkfS-t9Bqdn469ujnHzXFPKlnUclBCaR-4.GI6So6rJV6aoi6kyssWpYyKAamPTWjLJblSYx_l-mns&amp;dib_tag=se&amp;keywords=RTX%2B3050&amp;qid=1756163287&amp;sr=8-1&amp;th=1" TargetMode="External"/><Relationship Id="rId2" Type="http://schemas.openxmlformats.org/officeDocument/2006/relationships/hyperlink" Target="https://www.amazon.com/-/es/GIGABYTE-refrigeraci%C3%B3n-WINDFORCE-GV-R65XTEAGLE-4GD-renovada/dp/B0BRCLK2WM/ref=sr_1_3?__mk_es_US=%C3%85M%C3%85%C5%BD%C3%95%C3%91&amp;dib=eyJ2IjoiMSJ9.wYZtREb6Aj9ZykiWBodVhBjOjPt4cVBi11ASRg_HS183l-7jXIdzZtD1xK9MyspBQ_3TXSRKts-vKlYowPucJuhBXrU6k-OhfIz78lgTVMBREzEDLbavnwOGFpYGTiJuGRPpW4_TCwhFsU-wqphIk59qdpXhk1hprdPlBFyNp8tdUKkafxUXUJySmT147BCoOJsTx9T0D8OpXo8BGvQPVeJIlfW2_gmUadYipsYlQc8.LGv6gvGsNTQtbHWZ3jvwvECEs8Zzb3XZEceQBKK8txw&amp;dib_tag=se&amp;keywords=Radeon+RX+6500+XT&amp;qid=1756866876&amp;sr=8-3" TargetMode="External"/><Relationship Id="rId3" Type="http://schemas.openxmlformats.org/officeDocument/2006/relationships/hyperlink" Target="https://www.amazon.com/-/es/Challenger-DisplayPort-Cooling-Express4-0-Tarjeta/dp/B0BFD8DSM3/ref=sr_1_1?__mk_es_US=%C3%85M%C3%85%C5%BD%C3%95%C3%91&amp;crid=1BPL1S2B3FMON&amp;dib=eyJ2IjoiMSJ9.2T3j-MBP1xcG_F7zYUF3Ds4EHn6mrymW3PiQ0IZe9WsYK2ZZbkJzHwwdbPEPsL7FKVgRVzST87jvolGEIQdYIhF8fsV1W7kytU4UuPWUbtLPSfgc8QztsUwVDvYHpDmBkp2CC8nrrEjaHUaf3eOZJUb03XyVU6qVK0Al7vPOWXCbNQneD6iSnRizg998dMf7zONSM-PCrpJMjOK-Bzw9IjGlHbZG0-MZLXxvbfsxvbw.X6ZjOT2gaBYx1Y-uuQP9uEIEOHj83coFasA_ew9MEfE&amp;dib_tag=se&amp;keywords=Intel%2BArc%2BA580&amp;qid=1756867004&amp;sprefix=intel%2Barc%2Ba580%2Caps%2C212&amp;sr=8-1&amp;th=1" TargetMode="External"/><Relationship Id="rId4"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s://www.mercadolibre.com.co/procesador-gamer-amd-ryzen-7-7700x-100-100000591wof-de-8-nucleos-y-54ghz-de-frecuencia-con-grafica-integrada/p/MCO19711896?pdp_filters=category:MCO1693" TargetMode="External"/><Relationship Id="rId2" Type="http://schemas.openxmlformats.org/officeDocument/2006/relationships/hyperlink" Targe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 TargetMode="External"/><Relationship Id="rId3" Type="http://schemas.openxmlformats.org/officeDocument/2006/relationships/hyperlink" Target="https://articulo.mercadolibre.com.co/MCO-2158533512-procesador-intel-core-i3-14100f-14th-gen-quad-core-_JM" TargetMode="External"/><Relationship Id="rId4"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www.lenovo.com/co/es/p/accessories-and-software/monitors/professional/63a1gar1la?orgRef=https%253A%252F%252Fwww.google.com%252F" TargetMode="External"/><Relationship Id="rId2" Type="http://schemas.openxmlformats.org/officeDocument/2006/relationships/hyperlink" Target="https://www.alkosto.com/monitor-samsung-22-pulgadas-d300-fhd-plano-negro/p/887276903064" TargetMode="External"/><Relationship Id="rId3" Type="http://schemas.openxmlformats.org/officeDocument/2006/relationships/hyperlink" Target="https://www.exito.com/monitor-lg-27mr400-b-3155181/p" TargetMode="External"/><Relationship Id="rId4"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2"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3"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4"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newegg.com/seagate-barracuda-st2000dm008-2tb/p/N82E16822184773" TargetMode="External"/><Relationship Id="rId2" Type="http://schemas.openxmlformats.org/officeDocument/2006/relationships/hyperlink" Target="https://www.newegg.com/hgst-travelstar-7k1000-1tb-0j22423/p/N82E16822145881" TargetMode="External"/><Relationship Id="rId3" Type="http://schemas.openxmlformats.org/officeDocument/2006/relationships/hyperlink" Target="https://www.pccomponentes.com/disco-duro-kioxia-exceria-plus-g3-2tb-disco-ssd-5000mb-s-nvme-pcie-40-m2-gen4" TargetMode="External"/><Relationship Id="rId4"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hyperlink" Target="https://systorecolombia.com/torre/389-servidor-lenovo-st50-v2-xeon-e2324g-16gb-2tb-7d8ka00ala.html" TargetMode="External"/><Relationship Id="rId2" Type="http://schemas.openxmlformats.org/officeDocument/2006/relationships/hyperlink" Target="https://busther.com.co/tienda/computo/computacion/servidores/servidor-hp-proliant-microse" TargetMode="External"/><Relationship Id="rId3"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hyperlink" Target="https://listado.mercadolibre.com.co/mouse-logitech-m100" TargetMode="External"/><Relationship Id="rId2" Type="http://schemas.openxmlformats.org/officeDocument/2006/relationships/hyperlink" Target="https://listado.mercadolibre.com.co/mouse-logitech-m100" TargetMode="External"/><Relationship Id="rId3" Type="http://schemas.openxmlformats.org/officeDocument/2006/relationships/hyperlink" Target="https://listado.mercadolibre.com.co/mouse-logitech-m100" TargetMode="External"/><Relationship Id="rId4"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hyperlink" Target="https://www.alkosto.com/computador-portatil-lenovo-ideapad-slim-3-153-pulgadas/p/198155958762?fuente=google&amp;medio=cpc&amp;campaign=AK_COL_MAX_PEF_CPC_AON_COMP_Lenovo_Oct19_EXP_OCT&amp;keyword=&amp;gad_source=1&amp;gad_campaignid=17347371107&amp;gbraid=0AAAAADlnVbjTS8kCUcoWpPUvcSV_Q-k9t&amp;gclid=Cj0KCQjw_rPGBhCbARIsABjq9ccdQ4wePUIMM3gBrvoqjnOMhLwcJaT0CCXTZNJM8Zx_NNvQmLs8eeIaApFdEALw_wcB" TargetMode="External"/><Relationship Id="rId2" Type="http://schemas.openxmlformats.org/officeDocument/2006/relationships/hyperlink" Target="https://acortar.link/WQItBX" TargetMode="External"/><Relationship Id="rId3" Type="http://schemas.openxmlformats.org/officeDocument/2006/relationships/hyperlink" Target="https://www.falabella.com.co/falabella-co/product/124124027/PORTATIL-ASUS-INTEL-CORE-I5-12500H-SSD-1TB-RAM-24GB-LED-15,6-FULL-HD/124124028" TargetMode="External"/><Relationship Id="rId4"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hyperlink" Target="https://azure.microsoft.com/es-es/pricing/purchase-options/azure-account" TargetMode="External"/><Relationship Id="rId2" Type="http://schemas.openxmlformats.org/officeDocument/2006/relationships/hyperlink" Target="https://cloud.google.com/run/pricing?hl=es" TargetMode="External"/><Relationship Id="rId3" Type="http://schemas.openxmlformats.org/officeDocument/2006/relationships/hyperlink" Target="https://aws.amazon.com/es/free/?p=free&amp;c=offers&amp;z=2" TargetMode="External"/><Relationship Id="rId4"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hyperlink" Target="https://www.citrix.com/platform/citrix-app-and-desktop-virtualization" TargetMode="External"/><Relationship Id="rId2" Type="http://schemas.openxmlformats.org/officeDocument/2006/relationships/hyperlink" Target="https://one.google.com/about/plans?g1_landing_page=0" TargetMode="External"/><Relationship Id="rId3" Type="http://schemas.openxmlformats.org/officeDocument/2006/relationships/hyperlink" Target="https://aws.amazon.com/es/free/?p=free&amp;c=offers&amp;z=2" TargetMode="External"/><Relationship Id="rId4"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hyperlink" Target="https://www.bitdefender.com/pages/consumer/es/new/tsav?locale=es-co&amp;vcampaign=BDLP25V2&amp;cid=ppc%7Cc%7Cgoogle%7C60off&amp;gad_source=1&amp;gad_campaignid=19657650931&amp;gbraid=0AAAAAD4Ft7K0X4zQ0mFnlQtkNrVX6EIL3&amp;gclid=CjwKCAjwlaTGBhANEiwAoRgXBZHzSfmJeDyZj8QiCAVP4SGk2rCiPqWX4ijEFFsDqRaXPGsYpStZsRoChlUQAvD_BwE" TargetMode="External"/><Relationship Id="rId2" Type="http://schemas.openxmlformats.org/officeDocument/2006/relationships/hyperlink" Target="https://www.getapp.com.co/software/2057651/eset-protect?utm_source=chatgpt.com" TargetMode="External"/><Relationship Id="rId3" Type="http://schemas.openxmlformats.org/officeDocument/2006/relationships/hyperlink" Target="https://www.microsoft.com/es-co/security/business/endpoint-security/microsoft-defender-business" TargetMode="External"/><Relationship Id="rId4"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crucial.com/ssd/p3/ct1000p3ssd8" TargetMode="External"/><Relationship Id="rId2" Type="http://schemas.openxmlformats.org/officeDocument/2006/relationships/hyperlink" Target="https://www.westerndigital.com/products/internal-drives/wd-black-sn770-nvme-ssd" TargetMode="External"/><Relationship Id="rId3" Type="http://schemas.openxmlformats.org/officeDocument/2006/relationships/hyperlink" Target="https://www.microcenter.com/product/628177/samsung-980-pro-ssd-1tb-m2-nvme-interface-pcie-gen-4x4-internal-solid-state-drive" TargetMode="External"/><Relationship Id="rId4"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hyperlink" Target="https://www.rentapc.com.co/lp" TargetMode="External"/><Relationship Id="rId2" Type="http://schemas.openxmlformats.org/officeDocument/2006/relationships/hyperlink" Target="https://acortar.link/5mSkRv" TargetMode="External"/><Relationship Id="rId3"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 Id="rId3" Type="http://schemas.openxmlformats.org/officeDocument/2006/relationships/table" Target="../tables/table1.xml"/></Relationships>
</file>

<file path=xl/worksheets/_rels/sheet33.xml.rels><?xml version="1.0" encoding="UTF-8" standalone="yes"?><Relationships xmlns="http://schemas.openxmlformats.org/package/2006/relationships"><Relationship Id="rId1" Type="http://schemas.openxmlformats.org/officeDocument/2006/relationships/hyperlink" Target="https://co.computrabajo.com/salarios/tecnico-programador" TargetMode="External"/><Relationship Id="rId2" Type="http://schemas.openxmlformats.org/officeDocument/2006/relationships/hyperlink" Target="https://caracol.com.co/2023/11/02/cuanto-ganan-los-profesionales-y-tecnicos-que-trabajan-en-el-sena/" TargetMode="External"/><Relationship Id="rId3" Type="http://schemas.openxmlformats.org/officeDocument/2006/relationships/hyperlink" Target="https://co.computrabajo.com/salarios/analista-de-desarrollo" TargetMode="External"/><Relationship Id="rId4" Type="http://schemas.openxmlformats.org/officeDocument/2006/relationships/hyperlink" Target="https://co.indeed.com/career/desarrollador-de-software/salaries" TargetMode="External"/><Relationship Id="rId5"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xml.rels><?xml version="1.0" encoding="UTF-8" standalone="yes"?><Relationships xmlns="http://schemas.openxmlformats.org/package/2006/relationships"><Relationship Id="rId1" Type="http://schemas.openxmlformats.org/officeDocument/2006/relationships/hyperlink" Target="https://systorecolombia.com/memorias-ddr5/1172-memoria-ram-kingston-16gb-ddr5-ecc-pc5-4800mhz-registro-ktd-pe548s8-16g.html" TargetMode="External"/><Relationship Id="rId2" Type="http://schemas.openxmlformats.org/officeDocument/2006/relationships/hyperlink" Targe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 TargetMode="External"/><Relationship Id="rId3" Type="http://schemas.openxmlformats.org/officeDocument/2006/relationships/hyperlink" Target="https://www.amazon.es/Crucial-2x16GB-6000MHz-Memoria-Overclocking/dp/B0CTHXMYL8/ref=sr_1_3?dib=eyJ2IjoiMSJ9.6iqqPuEbTtAJbVXU2UciAN6Ex2g57cc4qKi136YYFbuCnjYGUAoG737wyjbpiIirhkzs_XPIvT_MX_7qqEZB0Te9NM-eb4mAlS_QH_URkTRXrRmCLo8-LBRhZMc0mc8KaOMddSH6PrFqj79TfctjxrOFDBLSqW4U_Elh1aM1ei0aJIqipmeTqLBh4mUkR0uK-7TFCc4aCcKk-iZ9EJV5cn1DNdM-MlsADQurXeOboNOc40U8qoksw13LaZyu_CfmbM9LHFBt_pXR7ZxsSSAFYIBGogcSPhTfKAzSkheVxoM.eV_2rVl_Dgo4fF70g4lzcglNMm3iZ0XgEegj3PWicjI&amp;dib_tag=se&amp;keywords=Crucial%2BPro%2B32GB%2BDDR5&amp;qid=1756166302&amp;sr=8-3&amp;th=1"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lasus.com.co/es/disco-duro-thinksystem-st50-v2-6tb-sata-35-72k-para-almacenamiento-eficiente?srsltid=AfmBOopLudIei1PIqxWmBAbn-kRcCkcwILfV3dosi3xrptJQTjwM90yi9ss" TargetMode="External"/><Relationship Id="rId2" Type="http://schemas.openxmlformats.org/officeDocument/2006/relationships/hyperlink" Target="https://busther.com.co/tienda/computo/computacion/servidores/servidor-hp-proliant-microse" TargetMode="External"/><Relationship Id="rId3"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systorecolombia.com/memorias-ddr5/1172-memoria-ram-kingston-16gb-ddr5-ecc-pc5-4800mhz-registro-ktd-pe548s8-16g.html" TargetMode="External"/><Relationship Id="rId2" Type="http://schemas.openxmlformats.org/officeDocument/2006/relationships/hyperlink" Targe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 TargetMode="External"/><Relationship Id="rId3" Type="http://schemas.openxmlformats.org/officeDocument/2006/relationships/hyperlink" Target="https://articulo.mercadolibre.com.co/MCO-2158533512-procesador-intel-core-i3-14100f-14th-gen-quad-core-_JM" TargetMode="Externa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articulo.mercadolibre.com.co/MCO-1557538547-gabinete-thermaltake-versa-h18-micro-atx-vidrio-_JM" TargetMode="External"/><Relationship Id="rId2" Type="http://schemas.openxmlformats.org/officeDocument/2006/relationships/hyperlink" Target="https://articulo.mercadolibre.cl/MLC-611221908-gabinete-gamer-cougar-mg120-g-panel-lateral-vidrio-templado-_JM" TargetMode="External"/><Relationship Id="rId3" Type="http://schemas.openxmlformats.org/officeDocument/2006/relationships/hyperlink" Target="https://www.amazon.com/Dell-Tower-Desktop-ECT1250-Procesador/dp/B0F3P5NF56/ref=mp_s_a_1_3?crid=33UXA0TQJ0BSD&amp;dib=eyJ2IjoiMSJ9.E392dmsqUukTr6ZAqgWG8HoV4ueCw5GqdkbF1TnSAbft5BH6fxoz5J_f4DivPz6NNoe5Hr3ZeQ5jj3uGCviclxm-9HpVW-tibovHRcAV4eux2EsS37RaXX5en4LV7NTd0yEHO_63_HKJg16-emLP87hJ4ZBX5ZISSmGdJOeWh2143F8Gw3cagDsbksVpzmzWDoXvvGY0MHk2JOKbVTWr2w.xxJ6I22_Naum2PXeDbesaWTwMyc6OoM37ncHvyleZ24&amp;dib_tag=se&amp;keywords=torres+dell&amp;qid=1754877697&amp;sprefix=torres+dell%2Cpc%2C158&amp;sr=8-3"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newegg.com/p/N82E16824475289" TargetMode="External"/><Relationship Id="rId2" Type="http://schemas.openxmlformats.org/officeDocument/2006/relationships/hyperlink" Target="https://www.hp.com/us-en/shop/pdp/hp-e27m-g4-qhd-usb-c-conferencing-monitor" TargetMode="External"/><Relationship Id="rId3" Type="http://schemas.openxmlformats.org/officeDocument/2006/relationships/hyperlink" Target="https://www.adorama.com/delaw2725df.html"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www.keychron.com/collections/keychron-german-iso-keyboards/products/keychron-k7-ultra-slim-wireless-mechanical-keyboard-german-iso-de-layout" TargetMode="External"/><Relationship Id="rId2" Type="http://schemas.openxmlformats.org/officeDocument/2006/relationships/hyperlink" Target="https://www.dell.com/es-es/shop/teclado-y-rat%C3%B3n-inal%C3%A1mbricos-dell-premier-con-varios-dispositivos-km900/apd/580-ajrq/pc-accesorios" TargetMode="External"/><Relationship Id="rId3" Type="http://schemas.openxmlformats.org/officeDocument/2006/relationships/hyperlink" Target="https://m.media-amazon.com/images/I/611kTF5BQjL.__AC_SX300_SY300_QL70_ML2_.jpg" TargetMode="Externa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c r="A1" s="1" t="s">
        <v>0</v>
      </c>
      <c r="M1" s="2"/>
      <c r="N1" s="2"/>
    </row>
    <row r="2">
      <c r="A2" s="2"/>
      <c r="B2" s="2"/>
      <c r="C2" s="2"/>
      <c r="D2" s="2"/>
      <c r="E2" s="2"/>
      <c r="F2" s="2"/>
      <c r="G2" s="2"/>
      <c r="H2" s="2"/>
      <c r="I2" s="2"/>
      <c r="J2" s="2"/>
      <c r="K2" s="2"/>
      <c r="L2" s="2"/>
      <c r="M2" s="2"/>
      <c r="N2" s="2"/>
    </row>
    <row r="4">
      <c r="A4" s="3"/>
      <c r="B4" s="3"/>
      <c r="C4" s="3"/>
      <c r="D4" s="3"/>
      <c r="E4" s="3"/>
      <c r="F4" s="3"/>
      <c r="G4" s="3"/>
      <c r="H4" s="3"/>
      <c r="I4" s="3"/>
      <c r="J4" s="3"/>
      <c r="K4" s="3"/>
      <c r="L4" s="3"/>
      <c r="M4" s="3"/>
    </row>
    <row r="5">
      <c r="A5" s="3"/>
      <c r="B5" s="3"/>
      <c r="C5" s="3"/>
      <c r="D5" s="3"/>
      <c r="E5" s="3"/>
      <c r="F5" s="3"/>
      <c r="G5" s="3"/>
      <c r="H5" s="3"/>
      <c r="I5" s="3"/>
      <c r="J5" s="3"/>
      <c r="K5" s="3"/>
      <c r="L5" s="3"/>
      <c r="M5" s="3"/>
    </row>
    <row r="6">
      <c r="A6" s="4" t="s">
        <v>1</v>
      </c>
    </row>
    <row r="8">
      <c r="A8" s="5" t="s">
        <v>2</v>
      </c>
    </row>
    <row r="11">
      <c r="A11" s="6" t="s">
        <v>3</v>
      </c>
    </row>
    <row r="13">
      <c r="A13" s="7" t="s">
        <v>4</v>
      </c>
    </row>
    <row r="19">
      <c r="A19" s="8" t="s">
        <v>5</v>
      </c>
    </row>
    <row r="21">
      <c r="A21" s="9" t="s">
        <v>6</v>
      </c>
    </row>
    <row r="24">
      <c r="A24" s="10" t="s">
        <v>7</v>
      </c>
    </row>
    <row r="26">
      <c r="A26" s="11" t="s">
        <v>8</v>
      </c>
    </row>
    <row r="32">
      <c r="C32" s="12" t="s">
        <v>9</v>
      </c>
    </row>
    <row r="34">
      <c r="D34" s="13" t="s">
        <v>10</v>
      </c>
    </row>
  </sheetData>
  <mergeCells count="11">
    <mergeCell ref="A24:B24"/>
    <mergeCell ref="A26:F26"/>
    <mergeCell ref="C32:F32"/>
    <mergeCell ref="D34:E34"/>
    <mergeCell ref="A1:L1"/>
    <mergeCell ref="A6:B6"/>
    <mergeCell ref="A8:H8"/>
    <mergeCell ref="A11:B11"/>
    <mergeCell ref="A13:I13"/>
    <mergeCell ref="A19:B19"/>
    <mergeCell ref="A21:H21"/>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3.75"/>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205</v>
      </c>
      <c r="C7" s="20" t="s">
        <v>206</v>
      </c>
      <c r="D7" s="20" t="s">
        <v>207</v>
      </c>
      <c r="E7" s="20" t="s">
        <v>208</v>
      </c>
      <c r="F7" s="21" t="s">
        <v>209</v>
      </c>
      <c r="G7" s="22" t="s">
        <v>210</v>
      </c>
      <c r="H7" s="20" t="s">
        <v>20</v>
      </c>
      <c r="I7" s="20" t="s">
        <v>211</v>
      </c>
      <c r="J7" s="20" t="s">
        <v>212</v>
      </c>
      <c r="K7" s="48" t="s">
        <v>23</v>
      </c>
      <c r="L7" s="24"/>
      <c r="M7" s="24"/>
      <c r="N7" s="24"/>
      <c r="O7" s="24"/>
      <c r="P7" s="24"/>
      <c r="Q7" s="24"/>
      <c r="R7" s="24"/>
      <c r="S7" s="24"/>
      <c r="T7" s="24"/>
      <c r="U7" s="24"/>
      <c r="V7" s="24"/>
      <c r="W7" s="24"/>
      <c r="X7" s="24"/>
      <c r="Y7" s="24"/>
      <c r="Z7" s="24"/>
    </row>
    <row r="8" ht="50.25" customHeight="1">
      <c r="A8" s="25" t="s">
        <v>24</v>
      </c>
      <c r="B8" s="30" t="s">
        <v>213</v>
      </c>
      <c r="C8" s="86" t="s">
        <v>214</v>
      </c>
      <c r="D8" s="87" t="s">
        <v>215</v>
      </c>
      <c r="E8" s="50">
        <v>29794.01</v>
      </c>
      <c r="F8" s="50">
        <f t="shared" ref="F8:F10" si="1">E8*19%</f>
        <v>5660.8619</v>
      </c>
      <c r="G8" s="50">
        <f t="shared" ref="G8:G9" si="2">E8+F8</f>
        <v>35454.8719</v>
      </c>
      <c r="H8" s="50">
        <f t="shared" ref="H8:H10" si="3">G8</f>
        <v>35454.8719</v>
      </c>
      <c r="I8" s="30" t="s">
        <v>81</v>
      </c>
      <c r="J8" s="42" t="s">
        <v>216</v>
      </c>
      <c r="K8" s="43" t="s">
        <v>159</v>
      </c>
      <c r="L8" s="5"/>
    </row>
    <row r="9" ht="50.25" customHeight="1">
      <c r="A9" s="25" t="s">
        <v>31</v>
      </c>
      <c r="B9" s="49" t="s">
        <v>217</v>
      </c>
      <c r="C9" s="27" t="s">
        <v>218</v>
      </c>
      <c r="D9" s="30" t="s">
        <v>219</v>
      </c>
      <c r="E9" s="50">
        <v>27928.97</v>
      </c>
      <c r="F9" s="50">
        <f t="shared" si="1"/>
        <v>5306.5043</v>
      </c>
      <c r="G9" s="50">
        <f t="shared" si="2"/>
        <v>33235.4743</v>
      </c>
      <c r="H9" s="50">
        <f t="shared" si="3"/>
        <v>33235.4743</v>
      </c>
      <c r="I9" s="30" t="s">
        <v>81</v>
      </c>
      <c r="J9" s="42" t="s">
        <v>220</v>
      </c>
      <c r="K9" s="43" t="s">
        <v>221</v>
      </c>
      <c r="L9" s="5"/>
    </row>
    <row r="10" ht="50.25" customHeight="1">
      <c r="A10" s="25" t="s">
        <v>37</v>
      </c>
      <c r="B10" s="53" t="s">
        <v>222</v>
      </c>
      <c r="C10" s="52" t="s">
        <v>223</v>
      </c>
      <c r="D10" s="53" t="s">
        <v>224</v>
      </c>
      <c r="E10" s="54">
        <v>26278.0</v>
      </c>
      <c r="F10" s="54">
        <f t="shared" si="1"/>
        <v>4992.82</v>
      </c>
      <c r="G10" s="54">
        <f>F10+E10</f>
        <v>31270.82</v>
      </c>
      <c r="H10" s="54">
        <f t="shared" si="3"/>
        <v>31270.82</v>
      </c>
      <c r="I10" s="53" t="s">
        <v>81</v>
      </c>
      <c r="J10" s="39" t="s">
        <v>225</v>
      </c>
      <c r="K10" s="43" t="s">
        <v>226</v>
      </c>
      <c r="L10" s="5"/>
    </row>
    <row r="11" ht="15.0" hidden="1" customHeight="1">
      <c r="A11" s="44"/>
      <c r="B11" s="42"/>
      <c r="C11" s="42"/>
      <c r="D11" s="42"/>
      <c r="E11" s="42"/>
      <c r="F11" s="42"/>
      <c r="G11" s="42"/>
      <c r="H11" s="42"/>
      <c r="I11" s="42"/>
      <c r="J11" s="42"/>
    </row>
    <row r="12" ht="12.75" customHeight="1"/>
    <row r="13" ht="138.75" customHeight="1">
      <c r="A13" s="45" t="s">
        <v>227</v>
      </c>
      <c r="B13" s="17"/>
      <c r="C13" s="17"/>
      <c r="D13" s="17"/>
      <c r="E13" s="17"/>
      <c r="F13" s="17"/>
      <c r="G13" s="17"/>
      <c r="H13" s="17"/>
      <c r="I13" s="17"/>
      <c r="J13" s="18"/>
    </row>
    <row r="14" ht="12.75" customHeight="1"/>
    <row r="15" ht="75.0" customHeight="1">
      <c r="A15" s="45" t="s">
        <v>228</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location="is_advertising=true&amp;searchVariation=MCO6162297&amp;backend_model=search-backend&amp;position=1&amp;search_layout=stack&amp;type=pad&amp;tracking_id=5ae627aa-79a6-4a76-a95b-3a93a332b1ea&amp;ad_domain=VQCATCORE_LST&amp;ad_position=1&amp;ad_click_id=YjAxNzExYjAtZjg5OC00YzllLWIwZmEtZWUxYTQ0ZTg5MWVk" ref="C10"/>
  </hyperlinks>
  <printOptions/>
  <pageMargins bottom="0.75" footer="0.0" header="0.0" left="0.7" right="0.7" top="0.75"/>
  <pageSetup orientation="landscape"/>
  <drawing r:id="rId4"/>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pane ySplit="1.0" topLeftCell="A2" activePane="bottomLeft" state="frozen"/>
      <selection activeCell="B3" sqref="B3" pane="bottomLeft"/>
    </sheetView>
  </sheetViews>
  <sheetFormatPr customHeight="1" defaultColWidth="12.63" defaultRowHeight="15.0"/>
  <cols>
    <col customWidth="1" min="5" max="5" width="23.25"/>
    <col customWidth="1" min="6" max="6" width="38.63"/>
    <col customWidth="1" min="7" max="7" width="16.75"/>
    <col customWidth="1" min="8" max="8" width="73.63"/>
    <col customWidth="1" min="9" max="9" width="21.0"/>
    <col customWidth="1" min="10" max="10" width="17.25"/>
    <col customWidth="1" min="11" max="11" width="24.0"/>
  </cols>
  <sheetData>
    <row r="4">
      <c r="G4" s="88" t="s">
        <v>229</v>
      </c>
    </row>
    <row r="6">
      <c r="F6" s="89" t="s">
        <v>230</v>
      </c>
    </row>
    <row r="10">
      <c r="E10" s="8" t="s">
        <v>231</v>
      </c>
    </row>
    <row r="12">
      <c r="E12" s="90" t="s">
        <v>232</v>
      </c>
      <c r="F12" s="90" t="s">
        <v>233</v>
      </c>
      <c r="G12" s="90" t="s">
        <v>234</v>
      </c>
      <c r="H12" s="90" t="s">
        <v>235</v>
      </c>
      <c r="I12" s="90" t="s">
        <v>236</v>
      </c>
      <c r="J12" s="90" t="s">
        <v>237</v>
      </c>
      <c r="K12" s="90" t="s">
        <v>238</v>
      </c>
    </row>
    <row r="13">
      <c r="E13" s="31">
        <v>1.0</v>
      </c>
      <c r="F13" s="31" t="s">
        <v>239</v>
      </c>
      <c r="G13" s="31">
        <v>2.0</v>
      </c>
      <c r="H13" s="31" t="s">
        <v>240</v>
      </c>
      <c r="I13" s="31" t="s">
        <v>241</v>
      </c>
      <c r="J13" s="31" t="s">
        <v>242</v>
      </c>
      <c r="K13" s="91">
        <v>95000.0</v>
      </c>
    </row>
    <row r="14">
      <c r="D14" s="92"/>
      <c r="E14" s="31">
        <v>2.0</v>
      </c>
      <c r="F14" s="31" t="s">
        <v>243</v>
      </c>
      <c r="G14" s="31">
        <v>1.0</v>
      </c>
      <c r="H14" s="31" t="s">
        <v>244</v>
      </c>
      <c r="I14" s="31" t="s">
        <v>245</v>
      </c>
      <c r="J14" s="31" t="s">
        <v>246</v>
      </c>
      <c r="K14" s="93" t="s">
        <v>247</v>
      </c>
    </row>
    <row r="15">
      <c r="E15" s="31">
        <v>3.0</v>
      </c>
      <c r="F15" s="31" t="s">
        <v>248</v>
      </c>
      <c r="G15" s="31">
        <v>2.0</v>
      </c>
      <c r="H15" s="31" t="s">
        <v>249</v>
      </c>
      <c r="I15" s="31" t="s">
        <v>250</v>
      </c>
      <c r="J15" s="31" t="s">
        <v>242</v>
      </c>
      <c r="K15" s="91">
        <v>90000.0</v>
      </c>
    </row>
    <row r="16">
      <c r="E16" s="31">
        <v>4.0</v>
      </c>
      <c r="F16" s="31" t="s">
        <v>251</v>
      </c>
      <c r="G16" s="31">
        <v>2.0</v>
      </c>
      <c r="H16" s="31" t="s">
        <v>252</v>
      </c>
      <c r="I16" s="31" t="s">
        <v>250</v>
      </c>
      <c r="J16" s="31" t="s">
        <v>242</v>
      </c>
      <c r="K16" s="91">
        <v>90000.0</v>
      </c>
    </row>
    <row r="17">
      <c r="D17" s="92"/>
      <c r="E17" s="31">
        <v>5.0</v>
      </c>
      <c r="F17" s="31" t="s">
        <v>253</v>
      </c>
      <c r="G17" s="31">
        <v>2.0</v>
      </c>
      <c r="H17" s="31" t="s">
        <v>254</v>
      </c>
      <c r="I17" s="31" t="s">
        <v>241</v>
      </c>
      <c r="J17" s="31" t="s">
        <v>255</v>
      </c>
      <c r="K17" s="91">
        <v>12000.0</v>
      </c>
    </row>
    <row r="18">
      <c r="E18" s="31">
        <v>6.0</v>
      </c>
      <c r="F18" s="31" t="s">
        <v>256</v>
      </c>
      <c r="G18" s="31">
        <v>2.0</v>
      </c>
      <c r="H18" s="31" t="s">
        <v>257</v>
      </c>
      <c r="I18" s="31" t="s">
        <v>241</v>
      </c>
      <c r="J18" s="31" t="s">
        <v>242</v>
      </c>
      <c r="K18" s="91">
        <v>45000.0</v>
      </c>
    </row>
    <row r="19">
      <c r="E19" s="31">
        <v>7.0</v>
      </c>
      <c r="F19" s="31" t="s">
        <v>258</v>
      </c>
      <c r="G19" s="31">
        <v>2.0</v>
      </c>
      <c r="H19" s="31" t="s">
        <v>259</v>
      </c>
      <c r="I19" s="31" t="s">
        <v>241</v>
      </c>
      <c r="J19" s="31" t="s">
        <v>242</v>
      </c>
      <c r="K19" s="91">
        <v>80000.0</v>
      </c>
    </row>
    <row r="22">
      <c r="E22" s="8" t="s">
        <v>260</v>
      </c>
    </row>
    <row r="23">
      <c r="E23" s="90" t="s">
        <v>261</v>
      </c>
      <c r="F23" s="90" t="s">
        <v>262</v>
      </c>
    </row>
    <row r="24">
      <c r="E24" s="31" t="s">
        <v>263</v>
      </c>
      <c r="F24" s="31" t="s">
        <v>264</v>
      </c>
      <c r="G24" s="94"/>
      <c r="H24" s="94"/>
      <c r="I24" s="94"/>
      <c r="J24" s="94"/>
    </row>
    <row r="25">
      <c r="E25" s="31" t="s">
        <v>265</v>
      </c>
      <c r="F25" s="31" t="s">
        <v>266</v>
      </c>
      <c r="G25" s="94"/>
      <c r="H25" s="94"/>
      <c r="I25" s="94"/>
      <c r="J25" s="94"/>
    </row>
    <row r="26">
      <c r="E26" s="31" t="s">
        <v>267</v>
      </c>
      <c r="F26" s="31" t="s">
        <v>268</v>
      </c>
      <c r="G26" s="94"/>
      <c r="H26" s="94"/>
      <c r="I26" s="94"/>
      <c r="J26" s="94"/>
    </row>
    <row r="27">
      <c r="E27" s="31" t="s">
        <v>269</v>
      </c>
      <c r="F27" s="31" t="s">
        <v>270</v>
      </c>
      <c r="G27" s="94"/>
      <c r="H27" s="94"/>
      <c r="I27" s="94"/>
      <c r="J27" s="94"/>
    </row>
    <row r="28">
      <c r="E28" s="31" t="s">
        <v>271</v>
      </c>
      <c r="F28" s="31" t="s">
        <v>272</v>
      </c>
      <c r="G28" s="94"/>
      <c r="H28" s="94"/>
      <c r="I28" s="94"/>
      <c r="J28" s="94"/>
    </row>
    <row r="29">
      <c r="E29" s="31" t="s">
        <v>273</v>
      </c>
      <c r="F29" s="31" t="s">
        <v>274</v>
      </c>
      <c r="G29" s="94"/>
      <c r="H29" s="94"/>
      <c r="I29" s="94"/>
      <c r="J29" s="94"/>
    </row>
    <row r="30" ht="27.0" customHeight="1">
      <c r="E30" s="95" t="s">
        <v>275</v>
      </c>
      <c r="F30" s="96" t="s">
        <v>276</v>
      </c>
      <c r="G30" s="94"/>
      <c r="H30" s="94"/>
      <c r="I30" s="94"/>
      <c r="J30" s="94"/>
    </row>
    <row r="31">
      <c r="E31" s="97"/>
      <c r="F31" s="97"/>
      <c r="G31" s="94"/>
      <c r="H31" s="94"/>
      <c r="I31" s="94"/>
      <c r="J31" s="94"/>
    </row>
    <row r="32">
      <c r="E32" s="97"/>
      <c r="F32" s="97"/>
      <c r="G32" s="94"/>
      <c r="H32" s="94"/>
      <c r="I32" s="94"/>
      <c r="J32" s="94"/>
    </row>
    <row r="33">
      <c r="E33" s="98" t="s">
        <v>277</v>
      </c>
    </row>
    <row r="34">
      <c r="E34" s="99"/>
      <c r="F34" s="8"/>
    </row>
    <row r="35">
      <c r="E35" s="98" t="s">
        <v>239</v>
      </c>
    </row>
    <row r="36">
      <c r="E36" s="99"/>
      <c r="F36" s="94"/>
      <c r="G36" s="94"/>
    </row>
    <row r="37">
      <c r="E37" s="98" t="s">
        <v>278</v>
      </c>
      <c r="F37" s="97"/>
      <c r="G37" s="5"/>
    </row>
    <row r="38">
      <c r="E38" s="99"/>
      <c r="F38" s="97"/>
      <c r="G38" s="5"/>
      <c r="M38" s="100"/>
    </row>
    <row r="39">
      <c r="E39" s="98" t="s">
        <v>279</v>
      </c>
      <c r="F39" s="97"/>
      <c r="G39" s="5"/>
      <c r="M39" s="100"/>
    </row>
    <row r="40">
      <c r="E40" s="99"/>
      <c r="F40" s="97"/>
      <c r="G40" s="5"/>
      <c r="M40" s="100"/>
    </row>
    <row r="41">
      <c r="E41" s="98" t="s">
        <v>280</v>
      </c>
      <c r="F41" s="97"/>
      <c r="G41" s="5"/>
      <c r="M41" s="100"/>
    </row>
    <row r="42">
      <c r="E42" s="99"/>
      <c r="F42" s="97"/>
      <c r="G42" s="5"/>
    </row>
    <row r="43">
      <c r="E43" s="98" t="s">
        <v>243</v>
      </c>
    </row>
    <row r="44">
      <c r="E44" s="101"/>
    </row>
    <row r="45">
      <c r="E45" s="98" t="s">
        <v>281</v>
      </c>
    </row>
    <row r="46">
      <c r="E46" s="101"/>
    </row>
    <row r="47">
      <c r="E47" s="98" t="s">
        <v>282</v>
      </c>
    </row>
    <row r="48">
      <c r="E48" s="101"/>
    </row>
    <row r="49">
      <c r="E49" s="98" t="s">
        <v>283</v>
      </c>
    </row>
    <row r="50">
      <c r="E50" s="101"/>
    </row>
    <row r="51">
      <c r="E51" s="98" t="s">
        <v>248</v>
      </c>
    </row>
    <row r="52">
      <c r="E52" s="101"/>
    </row>
    <row r="53">
      <c r="E53" s="98" t="s">
        <v>284</v>
      </c>
    </row>
    <row r="54">
      <c r="E54" s="101"/>
    </row>
    <row r="55">
      <c r="E55" s="98" t="s">
        <v>285</v>
      </c>
    </row>
    <row r="56">
      <c r="E56" s="101"/>
    </row>
    <row r="57">
      <c r="E57" s="98" t="s">
        <v>251</v>
      </c>
    </row>
    <row r="58">
      <c r="E58" s="101"/>
    </row>
    <row r="59">
      <c r="E59" s="98" t="s">
        <v>286</v>
      </c>
    </row>
    <row r="60">
      <c r="E60" s="101"/>
    </row>
    <row r="61">
      <c r="E61" s="98" t="s">
        <v>287</v>
      </c>
    </row>
    <row r="62">
      <c r="E62" s="101"/>
    </row>
    <row r="63">
      <c r="E63" s="98" t="s">
        <v>253</v>
      </c>
    </row>
    <row r="64">
      <c r="E64" s="101"/>
    </row>
    <row r="65">
      <c r="E65" s="98" t="s">
        <v>288</v>
      </c>
    </row>
    <row r="66">
      <c r="E66" s="101"/>
    </row>
    <row r="67">
      <c r="E67" s="98" t="s">
        <v>256</v>
      </c>
    </row>
    <row r="68">
      <c r="E68" s="101"/>
    </row>
    <row r="69">
      <c r="E69" s="98" t="s">
        <v>289</v>
      </c>
    </row>
    <row r="70">
      <c r="E70" s="101"/>
    </row>
    <row r="71">
      <c r="E71" s="98" t="s">
        <v>290</v>
      </c>
    </row>
    <row r="72">
      <c r="E72" s="101"/>
    </row>
    <row r="73">
      <c r="E73" s="98" t="s">
        <v>258</v>
      </c>
    </row>
    <row r="74">
      <c r="E74" s="101"/>
    </row>
    <row r="75">
      <c r="E75" s="98" t="s">
        <v>291</v>
      </c>
    </row>
    <row r="76">
      <c r="E76" s="101"/>
    </row>
    <row r="77">
      <c r="E77" s="98" t="s">
        <v>292</v>
      </c>
    </row>
    <row r="79">
      <c r="E79" s="62" t="s">
        <v>293</v>
      </c>
      <c r="F79" s="102"/>
      <c r="G79" s="102"/>
    </row>
    <row r="80">
      <c r="E80" s="103"/>
      <c r="F80" s="102"/>
      <c r="G80" s="102"/>
    </row>
    <row r="81">
      <c r="E81" s="104" t="s">
        <v>294</v>
      </c>
      <c r="F81" s="102"/>
      <c r="G81" s="102"/>
    </row>
    <row r="82">
      <c r="E82" s="105" t="s">
        <v>295</v>
      </c>
      <c r="F82" s="105" t="s">
        <v>234</v>
      </c>
      <c r="G82" s="105" t="s">
        <v>296</v>
      </c>
    </row>
    <row r="83">
      <c r="E83" s="104">
        <v>1.0</v>
      </c>
      <c r="F83" s="104">
        <v>1.0</v>
      </c>
      <c r="G83" s="104" t="s">
        <v>297</v>
      </c>
    </row>
    <row r="84">
      <c r="E84" s="104">
        <v>2.0</v>
      </c>
      <c r="F84" s="104">
        <v>1.0</v>
      </c>
      <c r="G84" s="104" t="s">
        <v>298</v>
      </c>
    </row>
    <row r="85">
      <c r="E85" s="104">
        <v>3.0</v>
      </c>
      <c r="F85" s="104">
        <v>1.0</v>
      </c>
      <c r="G85" s="104" t="s">
        <v>299</v>
      </c>
    </row>
    <row r="86">
      <c r="E86" s="104">
        <v>4.0</v>
      </c>
      <c r="F86" s="104">
        <v>1.0</v>
      </c>
      <c r="G86" s="104" t="s">
        <v>300</v>
      </c>
    </row>
    <row r="87">
      <c r="E87" s="104">
        <v>5.0</v>
      </c>
      <c r="F87" s="104">
        <v>1.0</v>
      </c>
      <c r="G87" s="104" t="s">
        <v>301</v>
      </c>
    </row>
    <row r="88">
      <c r="E88" s="104">
        <v>6.0</v>
      </c>
      <c r="F88" s="104">
        <v>1.0</v>
      </c>
      <c r="G88" s="104" t="s">
        <v>302</v>
      </c>
    </row>
    <row r="89">
      <c r="E89" s="104"/>
      <c r="F89" s="104"/>
      <c r="G89" s="104"/>
    </row>
    <row r="90">
      <c r="E90" s="104"/>
      <c r="F90" s="104"/>
      <c r="G90" s="104"/>
    </row>
    <row r="91">
      <c r="E91" s="104" t="s">
        <v>303</v>
      </c>
      <c r="F91" s="102"/>
      <c r="G91" s="102"/>
    </row>
    <row r="92">
      <c r="E92" s="105" t="s">
        <v>295</v>
      </c>
      <c r="F92" s="105" t="s">
        <v>234</v>
      </c>
      <c r="G92" s="105" t="s">
        <v>296</v>
      </c>
    </row>
    <row r="93">
      <c r="E93" s="104">
        <v>1.0</v>
      </c>
      <c r="F93" s="104">
        <v>1.0</v>
      </c>
      <c r="G93" s="104" t="s">
        <v>304</v>
      </c>
    </row>
    <row r="94">
      <c r="E94" s="104">
        <v>2.0</v>
      </c>
      <c r="F94" s="104">
        <v>1.0</v>
      </c>
      <c r="G94" s="104" t="s">
        <v>305</v>
      </c>
    </row>
    <row r="95">
      <c r="E95" s="104">
        <v>3.0</v>
      </c>
      <c r="F95" s="104">
        <v>1.0</v>
      </c>
      <c r="G95" s="104" t="s">
        <v>306</v>
      </c>
    </row>
    <row r="96">
      <c r="E96" s="104">
        <v>4.0</v>
      </c>
      <c r="F96" s="104">
        <v>1.0</v>
      </c>
      <c r="G96" s="104" t="s">
        <v>307</v>
      </c>
    </row>
    <row r="97">
      <c r="E97" s="104">
        <v>5.0</v>
      </c>
      <c r="F97" s="104">
        <v>1.0</v>
      </c>
      <c r="G97" s="104" t="s">
        <v>308</v>
      </c>
    </row>
    <row r="98">
      <c r="E98" s="104">
        <v>6.0</v>
      </c>
      <c r="F98" s="104">
        <v>1.0</v>
      </c>
      <c r="G98" s="104" t="s">
        <v>309</v>
      </c>
    </row>
    <row r="99">
      <c r="E99" s="104">
        <v>7.0</v>
      </c>
      <c r="F99" s="104">
        <v>1.0</v>
      </c>
      <c r="G99" s="104" t="s">
        <v>310</v>
      </c>
    </row>
  </sheetData>
  <mergeCells count="11">
    <mergeCell ref="G39:J39"/>
    <mergeCell ref="G40:J40"/>
    <mergeCell ref="G41:J41"/>
    <mergeCell ref="G42:J42"/>
    <mergeCell ref="G4:H4"/>
    <mergeCell ref="F6:I7"/>
    <mergeCell ref="E10:F10"/>
    <mergeCell ref="E22:F22"/>
    <mergeCell ref="G36:J36"/>
    <mergeCell ref="G37:J37"/>
    <mergeCell ref="G38:J38"/>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FF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8.25"/>
    <col customWidth="1" min="11" max="11" width="19.38"/>
    <col customWidth="1" min="12" max="27" width="10.0"/>
  </cols>
  <sheetData>
    <row r="1" ht="12.75" customHeight="1"/>
    <row r="2" ht="27.75" customHeight="1">
      <c r="D2" s="15" t="s">
        <v>11</v>
      </c>
    </row>
    <row r="3" ht="12.75" customHeight="1"/>
    <row r="4" ht="12.75" customHeight="1"/>
    <row r="5" ht="43.5" customHeight="1">
      <c r="A5" s="106" t="s">
        <v>12</v>
      </c>
      <c r="B5" s="17"/>
      <c r="C5" s="17"/>
      <c r="D5" s="17"/>
      <c r="E5" s="17"/>
      <c r="F5" s="17"/>
      <c r="G5" s="17"/>
      <c r="H5" s="17"/>
      <c r="I5" s="17"/>
      <c r="J5" s="17"/>
      <c r="K5" s="18"/>
    </row>
    <row r="6" ht="15.75" customHeight="1"/>
    <row r="7" ht="75.75" customHeight="1">
      <c r="A7" s="19" t="s">
        <v>13</v>
      </c>
      <c r="B7" s="20" t="s">
        <v>311</v>
      </c>
      <c r="C7" s="20" t="s">
        <v>312</v>
      </c>
      <c r="D7" s="20" t="s">
        <v>313</v>
      </c>
      <c r="E7" s="20" t="s">
        <v>314</v>
      </c>
      <c r="F7" s="21" t="s">
        <v>315</v>
      </c>
      <c r="G7" s="22" t="s">
        <v>316</v>
      </c>
      <c r="H7" s="20" t="s">
        <v>20</v>
      </c>
      <c r="I7" s="20" t="s">
        <v>317</v>
      </c>
      <c r="J7" s="20" t="s">
        <v>318</v>
      </c>
      <c r="K7" s="107" t="s">
        <v>319</v>
      </c>
      <c r="L7" s="24"/>
      <c r="M7" s="24"/>
      <c r="N7" s="24"/>
      <c r="O7" s="24"/>
      <c r="P7" s="24"/>
      <c r="Q7" s="24"/>
      <c r="R7" s="24"/>
      <c r="S7" s="24"/>
      <c r="T7" s="24"/>
      <c r="U7" s="24"/>
      <c r="V7" s="24"/>
      <c r="W7" s="24"/>
      <c r="X7" s="24"/>
      <c r="Y7" s="24"/>
      <c r="Z7" s="24"/>
      <c r="AA7" s="24"/>
    </row>
    <row r="8" ht="98.25" customHeight="1">
      <c r="A8" s="108" t="s">
        <v>24</v>
      </c>
      <c r="B8" s="109" t="s">
        <v>320</v>
      </c>
      <c r="C8" s="110" t="s">
        <v>321</v>
      </c>
      <c r="D8" s="111" t="s">
        <v>322</v>
      </c>
      <c r="E8" s="112">
        <v>2619888.0</v>
      </c>
      <c r="F8" s="112">
        <f t="shared" ref="F8:F10" si="1">E8*19%</f>
        <v>497778.72</v>
      </c>
      <c r="G8" s="112">
        <f>E8+F8</f>
        <v>3117666.72</v>
      </c>
      <c r="H8" s="112">
        <f t="shared" ref="H8:H10" si="2">G8</f>
        <v>3117666.72</v>
      </c>
      <c r="I8" s="109" t="s">
        <v>81</v>
      </c>
      <c r="J8" s="113" t="s">
        <v>323</v>
      </c>
      <c r="K8" s="114" t="s">
        <v>324</v>
      </c>
      <c r="L8" s="97"/>
    </row>
    <row r="9" ht="102.0" customHeight="1">
      <c r="A9" s="25" t="s">
        <v>31</v>
      </c>
      <c r="B9" s="49" t="s">
        <v>325</v>
      </c>
      <c r="C9" s="115" t="s">
        <v>326</v>
      </c>
      <c r="D9" s="30" t="s">
        <v>327</v>
      </c>
      <c r="E9" s="50">
        <v>3499030.0</v>
      </c>
      <c r="F9" s="50">
        <f t="shared" si="1"/>
        <v>664815.7</v>
      </c>
      <c r="G9" s="50">
        <f>F9+E9</f>
        <v>4163845.7</v>
      </c>
      <c r="H9" s="50">
        <f t="shared" si="2"/>
        <v>4163845.7</v>
      </c>
      <c r="I9" s="30" t="s">
        <v>81</v>
      </c>
      <c r="J9" s="116" t="s">
        <v>328</v>
      </c>
      <c r="K9" s="117" t="s">
        <v>324</v>
      </c>
      <c r="L9" s="97"/>
    </row>
    <row r="10" ht="105.75" customHeight="1">
      <c r="A10" s="25" t="s">
        <v>37</v>
      </c>
      <c r="B10" s="30" t="s">
        <v>329</v>
      </c>
      <c r="C10" s="115" t="s">
        <v>330</v>
      </c>
      <c r="D10" s="30" t="s">
        <v>331</v>
      </c>
      <c r="E10" s="50">
        <v>2736999.0</v>
      </c>
      <c r="F10" s="50">
        <f t="shared" si="1"/>
        <v>520029.81</v>
      </c>
      <c r="G10" s="50">
        <f>E10+F10</f>
        <v>3257028.81</v>
      </c>
      <c r="H10" s="50">
        <f t="shared" si="2"/>
        <v>3257028.81</v>
      </c>
      <c r="I10" s="30" t="s">
        <v>81</v>
      </c>
      <c r="J10" s="116" t="s">
        <v>332</v>
      </c>
      <c r="K10" s="117" t="s">
        <v>324</v>
      </c>
      <c r="L10" s="97"/>
    </row>
    <row r="11" ht="15.0" hidden="1" customHeight="1">
      <c r="A11" s="44"/>
      <c r="B11" s="42"/>
      <c r="C11" s="42"/>
      <c r="D11" s="42"/>
      <c r="E11" s="42"/>
      <c r="F11" s="42"/>
      <c r="G11" s="42"/>
      <c r="H11" s="42"/>
      <c r="I11" s="42"/>
      <c r="J11" s="42"/>
      <c r="K11" s="118"/>
    </row>
    <row r="12" ht="12.75" customHeight="1"/>
    <row r="13" ht="138.75" customHeight="1">
      <c r="A13" s="45" t="s">
        <v>333</v>
      </c>
      <c r="B13" s="17"/>
      <c r="C13" s="17"/>
      <c r="D13" s="17"/>
      <c r="E13" s="17"/>
      <c r="F13" s="17"/>
      <c r="G13" s="17"/>
      <c r="H13" s="17"/>
      <c r="I13" s="17"/>
      <c r="J13" s="18"/>
      <c r="K13" s="119"/>
    </row>
    <row r="14" ht="12.75" customHeight="1"/>
    <row r="15" ht="75.0" customHeight="1">
      <c r="A15" s="45" t="s">
        <v>334</v>
      </c>
      <c r="B15" s="17"/>
      <c r="C15" s="17"/>
      <c r="D15" s="17"/>
      <c r="E15" s="17"/>
      <c r="F15" s="17"/>
      <c r="G15" s="17"/>
      <c r="H15" s="17"/>
      <c r="I15" s="17"/>
      <c r="J15" s="18"/>
      <c r="K15" s="119"/>
    </row>
    <row r="16" ht="12.75" customHeight="1"/>
    <row r="17" ht="12.75" customHeight="1"/>
    <row r="18" ht="12.75" customHeight="1">
      <c r="A18" s="5"/>
      <c r="B18" s="5"/>
    </row>
    <row r="19" ht="12.75" customHeight="1">
      <c r="A19" s="5"/>
      <c r="B19" s="5"/>
    </row>
    <row r="20" ht="12.75" customHeight="1">
      <c r="A20" s="5"/>
      <c r="B20" s="5"/>
    </row>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K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F2CC"/>
    <outlinePr summaryBelow="0" summaryRight="0"/>
  </sheetPr>
  <sheetViews>
    <sheetView workbookViewId="0"/>
  </sheetViews>
  <sheetFormatPr customHeight="1" defaultColWidth="12.63" defaultRowHeight="15.0"/>
  <sheetData>
    <row r="4">
      <c r="G4" s="88" t="s">
        <v>335</v>
      </c>
    </row>
    <row r="6">
      <c r="F6" s="8" t="s">
        <v>336</v>
      </c>
    </row>
    <row r="10">
      <c r="E10" s="8" t="s">
        <v>231</v>
      </c>
    </row>
    <row r="12">
      <c r="E12" s="120" t="s">
        <v>295</v>
      </c>
      <c r="F12" s="120" t="s">
        <v>234</v>
      </c>
      <c r="G12" s="121" t="s">
        <v>296</v>
      </c>
      <c r="H12" s="17"/>
      <c r="I12" s="17"/>
      <c r="J12" s="18"/>
    </row>
    <row r="13">
      <c r="E13" s="122">
        <v>1.0</v>
      </c>
      <c r="F13" s="122">
        <v>1.0</v>
      </c>
      <c r="G13" s="123" t="s">
        <v>337</v>
      </c>
      <c r="H13" s="17"/>
      <c r="I13" s="17"/>
      <c r="J13" s="18"/>
    </row>
    <row r="14">
      <c r="E14" s="122">
        <v>2.0</v>
      </c>
      <c r="F14" s="122">
        <v>1.0</v>
      </c>
      <c r="G14" s="123" t="s">
        <v>338</v>
      </c>
      <c r="H14" s="17"/>
      <c r="I14" s="17"/>
      <c r="J14" s="18"/>
    </row>
    <row r="15">
      <c r="E15" s="122">
        <v>3.0</v>
      </c>
      <c r="F15" s="122" t="s">
        <v>339</v>
      </c>
      <c r="G15" s="123" t="s">
        <v>340</v>
      </c>
      <c r="H15" s="17"/>
      <c r="I15" s="17"/>
      <c r="J15" s="18"/>
    </row>
    <row r="16">
      <c r="E16" s="122">
        <v>4.0</v>
      </c>
      <c r="F16" s="122" t="s">
        <v>339</v>
      </c>
      <c r="G16" s="123" t="s">
        <v>341</v>
      </c>
      <c r="H16" s="17"/>
      <c r="I16" s="17"/>
      <c r="J16" s="18"/>
    </row>
    <row r="17">
      <c r="E17" s="122">
        <v>5.0</v>
      </c>
      <c r="F17" s="122" t="s">
        <v>339</v>
      </c>
      <c r="G17" s="123" t="s">
        <v>342</v>
      </c>
      <c r="H17" s="17"/>
      <c r="I17" s="17"/>
      <c r="J17" s="18"/>
    </row>
    <row r="18">
      <c r="E18" s="122">
        <v>6.0</v>
      </c>
      <c r="F18" s="122">
        <v>1.0</v>
      </c>
      <c r="G18" s="123" t="s">
        <v>343</v>
      </c>
      <c r="H18" s="17"/>
      <c r="I18" s="17"/>
      <c r="J18" s="18"/>
    </row>
    <row r="19">
      <c r="E19" s="122">
        <v>7.0</v>
      </c>
      <c r="F19" s="122">
        <v>1.0</v>
      </c>
      <c r="G19" s="123" t="s">
        <v>344</v>
      </c>
      <c r="H19" s="17"/>
      <c r="I19" s="17"/>
      <c r="J19" s="18"/>
    </row>
    <row r="20">
      <c r="E20" s="122">
        <v>8.0</v>
      </c>
      <c r="F20" s="122">
        <v>1.0</v>
      </c>
      <c r="G20" s="123" t="s">
        <v>345</v>
      </c>
      <c r="H20" s="17"/>
      <c r="I20" s="17"/>
      <c r="J20" s="18"/>
    </row>
    <row r="22">
      <c r="E22" s="8" t="s">
        <v>260</v>
      </c>
    </row>
    <row r="24">
      <c r="E24" s="120" t="s">
        <v>295</v>
      </c>
      <c r="F24" s="120" t="s">
        <v>234</v>
      </c>
      <c r="G24" s="121" t="s">
        <v>296</v>
      </c>
      <c r="H24" s="17"/>
      <c r="I24" s="17"/>
      <c r="J24" s="18"/>
    </row>
    <row r="25">
      <c r="E25" s="122">
        <v>1.0</v>
      </c>
      <c r="F25" s="122">
        <v>1.0</v>
      </c>
      <c r="G25" s="123" t="s">
        <v>346</v>
      </c>
      <c r="H25" s="17"/>
      <c r="I25" s="17"/>
      <c r="J25" s="18"/>
    </row>
    <row r="26">
      <c r="E26" s="122">
        <v>2.0</v>
      </c>
      <c r="F26" s="122">
        <v>1.0</v>
      </c>
      <c r="G26" s="123" t="s">
        <v>347</v>
      </c>
      <c r="H26" s="17"/>
      <c r="I26" s="17"/>
      <c r="J26" s="18"/>
    </row>
    <row r="27">
      <c r="E27" s="122">
        <v>3.0</v>
      </c>
      <c r="F27" s="122">
        <v>1.0</v>
      </c>
      <c r="G27" s="123" t="s">
        <v>348</v>
      </c>
      <c r="H27" s="17"/>
      <c r="I27" s="17"/>
      <c r="J27" s="18"/>
    </row>
    <row r="28">
      <c r="E28" s="122">
        <v>4.0</v>
      </c>
      <c r="F28" s="122" t="s">
        <v>339</v>
      </c>
      <c r="G28" s="123" t="s">
        <v>349</v>
      </c>
      <c r="H28" s="17"/>
      <c r="I28" s="17"/>
      <c r="J28" s="18"/>
    </row>
    <row r="29">
      <c r="E29" s="122">
        <v>5.0</v>
      </c>
      <c r="F29" s="122" t="s">
        <v>339</v>
      </c>
      <c r="G29" s="123" t="s">
        <v>350</v>
      </c>
      <c r="H29" s="17"/>
      <c r="I29" s="17"/>
      <c r="J29" s="18"/>
    </row>
    <row r="30">
      <c r="E30" s="122">
        <v>6.0</v>
      </c>
      <c r="F30" s="122">
        <v>1.0</v>
      </c>
      <c r="G30" s="123" t="s">
        <v>351</v>
      </c>
      <c r="H30" s="17"/>
      <c r="I30" s="17"/>
      <c r="J30" s="18"/>
    </row>
    <row r="31">
      <c r="E31" s="122">
        <v>7.0</v>
      </c>
      <c r="F31" s="122">
        <v>1.0</v>
      </c>
      <c r="G31" s="123" t="s">
        <v>352</v>
      </c>
      <c r="H31" s="17"/>
      <c r="I31" s="17"/>
      <c r="J31" s="18"/>
    </row>
    <row r="32">
      <c r="E32" s="122">
        <v>8.0</v>
      </c>
      <c r="F32" s="122">
        <v>1.0</v>
      </c>
      <c r="G32" s="123" t="s">
        <v>353</v>
      </c>
      <c r="H32" s="17"/>
      <c r="I32" s="17"/>
      <c r="J32" s="18"/>
    </row>
    <row r="33">
      <c r="E33" s="122">
        <v>9.0</v>
      </c>
      <c r="F33" s="122">
        <v>1.0</v>
      </c>
      <c r="G33" s="123" t="s">
        <v>354</v>
      </c>
      <c r="H33" s="17"/>
      <c r="I33" s="17"/>
      <c r="J33" s="18"/>
    </row>
    <row r="35">
      <c r="E35" s="8" t="s">
        <v>355</v>
      </c>
    </row>
    <row r="37">
      <c r="E37" s="120" t="s">
        <v>295</v>
      </c>
      <c r="F37" s="120" t="s">
        <v>234</v>
      </c>
      <c r="G37" s="121" t="s">
        <v>296</v>
      </c>
      <c r="H37" s="17"/>
      <c r="I37" s="17"/>
      <c r="J37" s="18"/>
    </row>
    <row r="38">
      <c r="E38" s="122">
        <v>1.0</v>
      </c>
      <c r="F38" s="122">
        <v>1.0</v>
      </c>
      <c r="G38" s="123" t="s">
        <v>356</v>
      </c>
      <c r="H38" s="17"/>
      <c r="I38" s="17"/>
      <c r="J38" s="18"/>
    </row>
    <row r="39">
      <c r="E39" s="122">
        <v>2.0</v>
      </c>
      <c r="F39" s="122">
        <v>2.0</v>
      </c>
      <c r="G39" s="123" t="s">
        <v>357</v>
      </c>
      <c r="H39" s="17"/>
      <c r="I39" s="17"/>
      <c r="J39" s="18"/>
    </row>
    <row r="40">
      <c r="E40" s="122">
        <v>3.0</v>
      </c>
      <c r="F40" s="122">
        <v>1.0</v>
      </c>
      <c r="G40" s="123" t="s">
        <v>358</v>
      </c>
      <c r="H40" s="17"/>
      <c r="I40" s="17"/>
      <c r="J40" s="18"/>
    </row>
    <row r="41">
      <c r="E41" s="122">
        <v>4.0</v>
      </c>
      <c r="F41" s="122">
        <v>1.0</v>
      </c>
      <c r="G41" s="123" t="s">
        <v>359</v>
      </c>
      <c r="H41" s="17"/>
      <c r="I41" s="17"/>
      <c r="J41" s="18"/>
    </row>
    <row r="42">
      <c r="E42" s="122">
        <v>5.0</v>
      </c>
      <c r="F42" s="122">
        <v>1.0</v>
      </c>
      <c r="G42" s="123" t="s">
        <v>360</v>
      </c>
      <c r="H42" s="17"/>
      <c r="I42" s="17"/>
      <c r="J42" s="18"/>
    </row>
    <row r="43">
      <c r="E43" s="122">
        <v>6.0</v>
      </c>
      <c r="F43" s="122">
        <v>1.0</v>
      </c>
      <c r="G43" s="123" t="s">
        <v>361</v>
      </c>
      <c r="H43" s="17"/>
      <c r="I43" s="17"/>
      <c r="J43" s="18"/>
    </row>
    <row r="45">
      <c r="E45" s="8" t="s">
        <v>23</v>
      </c>
    </row>
    <row r="47">
      <c r="E47" s="124" t="s">
        <v>324</v>
      </c>
    </row>
  </sheetData>
  <mergeCells count="33">
    <mergeCell ref="G4:H4"/>
    <mergeCell ref="F6:I7"/>
    <mergeCell ref="E10:F10"/>
    <mergeCell ref="G12:J12"/>
    <mergeCell ref="G13:J13"/>
    <mergeCell ref="G14:J14"/>
    <mergeCell ref="G15:J15"/>
    <mergeCell ref="G16:J16"/>
    <mergeCell ref="G17:J17"/>
    <mergeCell ref="G18:J18"/>
    <mergeCell ref="G19:J19"/>
    <mergeCell ref="G20:J20"/>
    <mergeCell ref="E22:F22"/>
    <mergeCell ref="G24:J24"/>
    <mergeCell ref="G25:J25"/>
    <mergeCell ref="G26:J26"/>
    <mergeCell ref="G27:J27"/>
    <mergeCell ref="G28:J28"/>
    <mergeCell ref="G29:J29"/>
    <mergeCell ref="G30:J30"/>
    <mergeCell ref="G31:J31"/>
    <mergeCell ref="G41:J41"/>
    <mergeCell ref="G42:J42"/>
    <mergeCell ref="G43:J43"/>
    <mergeCell ref="E45:F45"/>
    <mergeCell ref="E47:J47"/>
    <mergeCell ref="G32:J32"/>
    <mergeCell ref="G33:J33"/>
    <mergeCell ref="E35:F35"/>
    <mergeCell ref="G37:J37"/>
    <mergeCell ref="G38:J38"/>
    <mergeCell ref="G39:J39"/>
    <mergeCell ref="G40:J40"/>
  </mergeCells>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19.88"/>
    <col customWidth="1" min="11" max="26" width="10.0"/>
  </cols>
  <sheetData>
    <row r="1" ht="12.75" customHeight="1">
      <c r="A1" s="47"/>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362</v>
      </c>
      <c r="C7" s="20" t="s">
        <v>363</v>
      </c>
      <c r="D7" s="20" t="s">
        <v>364</v>
      </c>
      <c r="E7" s="20" t="s">
        <v>365</v>
      </c>
      <c r="F7" s="21" t="s">
        <v>366</v>
      </c>
      <c r="G7" s="22" t="s">
        <v>367</v>
      </c>
      <c r="H7" s="20" t="s">
        <v>20</v>
      </c>
      <c r="I7" s="20" t="s">
        <v>368</v>
      </c>
      <c r="J7" s="20" t="s">
        <v>369</v>
      </c>
      <c r="K7" s="24"/>
      <c r="L7" s="24"/>
      <c r="M7" s="24"/>
      <c r="N7" s="24"/>
      <c r="O7" s="24"/>
      <c r="P7" s="24"/>
      <c r="Q7" s="24"/>
      <c r="R7" s="24"/>
      <c r="S7" s="24"/>
      <c r="T7" s="24"/>
      <c r="U7" s="24"/>
      <c r="V7" s="24"/>
      <c r="W7" s="24"/>
      <c r="X7" s="24"/>
      <c r="Y7" s="24"/>
      <c r="Z7" s="24"/>
    </row>
    <row r="8" ht="108.75" customHeight="1">
      <c r="A8" s="32" t="s">
        <v>24</v>
      </c>
      <c r="B8" s="38" t="s">
        <v>370</v>
      </c>
      <c r="C8" s="52" t="s">
        <v>371</v>
      </c>
      <c r="D8" s="38" t="s">
        <v>372</v>
      </c>
      <c r="E8" s="63">
        <v>190000.0</v>
      </c>
      <c r="F8" s="37">
        <f t="shared" ref="F8:F10" si="1">E8*19%</f>
        <v>36100</v>
      </c>
      <c r="G8" s="37">
        <f t="shared" ref="G8:G9" si="2">E8+F8</f>
        <v>226100</v>
      </c>
      <c r="H8" s="37">
        <f t="shared" ref="H8:H10" si="3">G8</f>
        <v>226100</v>
      </c>
      <c r="I8" s="38" t="s">
        <v>81</v>
      </c>
      <c r="J8" s="125" t="s">
        <v>373</v>
      </c>
      <c r="K8" s="97"/>
    </row>
    <row r="9" ht="50.25" customHeight="1">
      <c r="A9" s="25" t="s">
        <v>31</v>
      </c>
      <c r="B9" s="126" t="s">
        <v>374</v>
      </c>
      <c r="C9" s="127" t="s">
        <v>375</v>
      </c>
      <c r="D9" s="128" t="s">
        <v>376</v>
      </c>
      <c r="E9" s="41">
        <v>365288.0</v>
      </c>
      <c r="F9" s="29">
        <f t="shared" si="1"/>
        <v>69404.72</v>
      </c>
      <c r="G9" s="29">
        <f t="shared" si="2"/>
        <v>434692.72</v>
      </c>
      <c r="H9" s="29">
        <f t="shared" si="3"/>
        <v>434692.72</v>
      </c>
      <c r="I9" s="26" t="s">
        <v>81</v>
      </c>
      <c r="J9" s="129" t="s">
        <v>377</v>
      </c>
      <c r="K9" s="97"/>
    </row>
    <row r="10" ht="78.0" customHeight="1">
      <c r="A10" s="25" t="s">
        <v>37</v>
      </c>
      <c r="B10" s="40" t="s">
        <v>378</v>
      </c>
      <c r="C10" s="27" t="s">
        <v>379</v>
      </c>
      <c r="D10" s="26" t="s">
        <v>380</v>
      </c>
      <c r="E10" s="41">
        <v>580000.0</v>
      </c>
      <c r="F10" s="29">
        <f t="shared" si="1"/>
        <v>110200</v>
      </c>
      <c r="G10" s="29">
        <f>F10+E10</f>
        <v>690200</v>
      </c>
      <c r="H10" s="29">
        <f t="shared" si="3"/>
        <v>690200</v>
      </c>
      <c r="I10" s="26" t="s">
        <v>81</v>
      </c>
      <c r="J10" s="130" t="s">
        <v>381</v>
      </c>
      <c r="K10" s="97"/>
    </row>
    <row r="11" ht="15.0" hidden="1" customHeight="1">
      <c r="A11" s="44"/>
      <c r="B11" s="42"/>
      <c r="C11" s="42"/>
      <c r="D11" s="42"/>
      <c r="E11" s="42"/>
      <c r="F11" s="42"/>
      <c r="G11" s="42"/>
      <c r="H11" s="42"/>
      <c r="I11" s="42"/>
      <c r="J11" s="42"/>
    </row>
    <row r="12" ht="12.75" customHeight="1"/>
    <row r="13" ht="138.75" customHeight="1">
      <c r="A13" s="45" t="s">
        <v>382</v>
      </c>
      <c r="B13" s="17"/>
      <c r="C13" s="17"/>
      <c r="D13" s="17"/>
      <c r="E13" s="17"/>
      <c r="F13" s="17"/>
      <c r="G13" s="17"/>
      <c r="H13" s="17"/>
      <c r="I13" s="17"/>
      <c r="J13" s="18"/>
    </row>
    <row r="14" ht="12.75" customHeight="1"/>
    <row r="15" ht="75.0" customHeight="1">
      <c r="A15" s="45" t="s">
        <v>383</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polycard_client=search-nordic&amp;search_layout=stack&amp;position=5&amp;type=product&amp;tracking_id=59ebd394-2ab7-4ab9-bd45-c042a4de4cd7&amp;wid=MCO2692594254&amp;sid=search" ref="C8"/>
    <hyperlink r:id="rId2" ref="C9"/>
    <hyperlink r:id="rId3" ref="C10"/>
  </hyperlinks>
  <printOptions/>
  <pageMargins bottom="0.75" footer="0.0" header="0.0" left="0.7" right="0.7" top="0.75"/>
  <pageSetup orientation="landscape"/>
  <drawing r:id="rId4"/>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384</v>
      </c>
      <c r="C7" s="20" t="s">
        <v>385</v>
      </c>
      <c r="D7" s="20" t="s">
        <v>386</v>
      </c>
      <c r="E7" s="20" t="s">
        <v>387</v>
      </c>
      <c r="F7" s="21" t="s">
        <v>388</v>
      </c>
      <c r="G7" s="22" t="s">
        <v>389</v>
      </c>
      <c r="H7" s="20" t="s">
        <v>20</v>
      </c>
      <c r="I7" s="20" t="s">
        <v>390</v>
      </c>
      <c r="J7" s="20" t="s">
        <v>391</v>
      </c>
      <c r="K7" s="24"/>
      <c r="L7" s="24"/>
      <c r="M7" s="24"/>
      <c r="N7" s="24"/>
      <c r="O7" s="24"/>
      <c r="P7" s="24"/>
      <c r="Q7" s="24"/>
      <c r="R7" s="24"/>
      <c r="S7" s="24"/>
      <c r="T7" s="24"/>
      <c r="U7" s="24"/>
      <c r="V7" s="24"/>
      <c r="W7" s="24"/>
      <c r="X7" s="24"/>
      <c r="Y7" s="24"/>
      <c r="Z7" s="24"/>
    </row>
    <row r="8" ht="84.75" customHeight="1">
      <c r="A8" s="25" t="s">
        <v>24</v>
      </c>
      <c r="B8" s="30" t="s">
        <v>392</v>
      </c>
      <c r="C8" s="65" t="s">
        <v>393</v>
      </c>
      <c r="D8" s="55" t="s">
        <v>394</v>
      </c>
      <c r="E8" s="50">
        <v>114900.0</v>
      </c>
      <c r="F8" s="50">
        <f t="shared" ref="F8:F10" si="1">E8*19%</f>
        <v>21831</v>
      </c>
      <c r="G8" s="50">
        <f t="shared" ref="G8:G10" si="2">F8+E8</f>
        <v>136731</v>
      </c>
      <c r="H8" s="50">
        <f t="shared" ref="H8:H10" si="3">G8</f>
        <v>136731</v>
      </c>
      <c r="I8" s="30" t="s">
        <v>81</v>
      </c>
      <c r="J8" s="129" t="s">
        <v>395</v>
      </c>
      <c r="K8" s="5"/>
    </row>
    <row r="9" ht="50.25" customHeight="1">
      <c r="A9" s="25" t="s">
        <v>31</v>
      </c>
      <c r="B9" s="49" t="s">
        <v>396</v>
      </c>
      <c r="C9" s="65" t="s">
        <v>397</v>
      </c>
      <c r="D9" s="131" t="s">
        <v>398</v>
      </c>
      <c r="E9" s="50">
        <v>219999.0</v>
      </c>
      <c r="F9" s="50">
        <f t="shared" si="1"/>
        <v>41799.81</v>
      </c>
      <c r="G9" s="50">
        <f t="shared" si="2"/>
        <v>261798.81</v>
      </c>
      <c r="H9" s="50">
        <f t="shared" si="3"/>
        <v>261798.81</v>
      </c>
      <c r="I9" s="30" t="s">
        <v>81</v>
      </c>
      <c r="J9" s="130" t="s">
        <v>399</v>
      </c>
      <c r="K9" s="5"/>
    </row>
    <row r="10" ht="50.25" customHeight="1">
      <c r="A10" s="32" t="s">
        <v>37</v>
      </c>
      <c r="B10" s="53" t="s">
        <v>400</v>
      </c>
      <c r="C10" s="132" t="s">
        <v>401</v>
      </c>
      <c r="D10" s="59" t="s">
        <v>402</v>
      </c>
      <c r="E10" s="54">
        <v>155000.0</v>
      </c>
      <c r="F10" s="54">
        <f t="shared" si="1"/>
        <v>29450</v>
      </c>
      <c r="G10" s="54">
        <f t="shared" si="2"/>
        <v>184450</v>
      </c>
      <c r="H10" s="54">
        <f t="shared" si="3"/>
        <v>184450</v>
      </c>
      <c r="I10" s="53" t="s">
        <v>81</v>
      </c>
      <c r="J10" s="133" t="s">
        <v>403</v>
      </c>
      <c r="K10" s="5"/>
    </row>
    <row r="11" ht="15.0" hidden="1" customHeight="1">
      <c r="A11" s="44"/>
      <c r="B11" s="42"/>
      <c r="C11" s="42"/>
      <c r="D11" s="42"/>
      <c r="E11" s="42"/>
      <c r="F11" s="42"/>
      <c r="G11" s="42"/>
      <c r="H11" s="42"/>
      <c r="I11" s="42"/>
      <c r="J11" s="42"/>
    </row>
    <row r="12" ht="12.75" customHeight="1"/>
    <row r="13" ht="138.75" customHeight="1">
      <c r="A13" s="45" t="s">
        <v>404</v>
      </c>
      <c r="B13" s="17"/>
      <c r="C13" s="17"/>
      <c r="D13" s="17"/>
      <c r="E13" s="17"/>
      <c r="F13" s="17"/>
      <c r="G13" s="17"/>
      <c r="H13" s="17"/>
      <c r="I13" s="17"/>
      <c r="J13" s="18"/>
    </row>
    <row r="14" ht="12.75" customHeight="1"/>
    <row r="15" ht="75.0" customHeight="1">
      <c r="A15" s="45" t="s">
        <v>405</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location="polycard_client=search-nordic&amp;search_layout=stack&amp;position=1&amp;type=product&amp;tracking_id=5e38a41f-ff37-4c7b-a3a2-39616d9b265f&amp;wid=MCO2908031496&amp;sid=search" ref="C8"/>
    <hyperlink r:id="rId2" location="polycard_client=recommendations_pdp-v2p&amp;reco_backend=ranker_retrieval_system_org&amp;reco_model=rk_ent_v3_retsys_org&amp;reco_client=pdp-v2p&amp;reco_item_pos=2&amp;reco_backend_type=low_level&amp;reco_id=e94f75e3-3896-4678-a23f-9d45f145e4a7&amp;wid=MCO1452425539&amp;sid=recos" ref="C9"/>
    <hyperlink r:id="rId3" location="polycard_client=search-nordic&amp;search_layout=stack&amp;position=2&amp;type=product&amp;tracking_id=51079687-6578-4dc1-a3e9-3b13f6c11be9&amp;wid=MCO1202803103&amp;sid=search" ref="C10"/>
  </hyperlinks>
  <printOptions/>
  <pageMargins bottom="0.75" footer="0.0" header="0.0" left="0.7" right="0.7" top="0.75"/>
  <pageSetup orientation="landscape"/>
  <drawing r:id="rId4"/>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2" width="19.13"/>
    <col customWidth="1" min="3" max="3" width="34.13"/>
    <col customWidth="1" min="4" max="4" width="21.88"/>
    <col customWidth="1" min="5" max="6" width="17.0"/>
    <col customWidth="1" min="7" max="7" width="18.0"/>
    <col customWidth="1" min="8" max="8" width="17.0"/>
    <col customWidth="1" min="9" max="9" width="19.13"/>
    <col customWidth="1" min="10" max="10" width="23.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406</v>
      </c>
      <c r="C7" s="20" t="s">
        <v>407</v>
      </c>
      <c r="D7" s="20" t="s">
        <v>408</v>
      </c>
      <c r="E7" s="20" t="s">
        <v>409</v>
      </c>
      <c r="F7" s="21" t="s">
        <v>410</v>
      </c>
      <c r="G7" s="22" t="s">
        <v>411</v>
      </c>
      <c r="H7" s="20" t="s">
        <v>20</v>
      </c>
      <c r="I7" s="20" t="s">
        <v>412</v>
      </c>
      <c r="J7" s="20" t="s">
        <v>413</v>
      </c>
      <c r="K7" s="24"/>
      <c r="L7" s="24"/>
      <c r="M7" s="24"/>
      <c r="N7" s="24"/>
      <c r="O7" s="24"/>
      <c r="P7" s="24"/>
      <c r="Q7" s="24"/>
      <c r="R7" s="24"/>
      <c r="S7" s="24"/>
      <c r="T7" s="24"/>
      <c r="U7" s="24"/>
      <c r="V7" s="24"/>
      <c r="W7" s="24"/>
      <c r="X7" s="24"/>
      <c r="Y7" s="24"/>
      <c r="Z7" s="24"/>
    </row>
    <row r="8" ht="75.0" customHeight="1">
      <c r="A8" s="25" t="s">
        <v>24</v>
      </c>
      <c r="B8" s="134" t="s">
        <v>414</v>
      </c>
      <c r="C8" s="27" t="s">
        <v>415</v>
      </c>
      <c r="D8" s="87" t="s">
        <v>416</v>
      </c>
      <c r="E8" s="50">
        <v>641616.0</v>
      </c>
      <c r="F8" s="50">
        <f t="shared" ref="F8:F10" si="1">E8*19%</f>
        <v>121907.04</v>
      </c>
      <c r="G8" s="50">
        <f t="shared" ref="G8:G10" si="2">E8+F8</f>
        <v>763523.04</v>
      </c>
      <c r="H8" s="50">
        <f t="shared" ref="H8:H10" si="3">G8</f>
        <v>763523.04</v>
      </c>
      <c r="I8" s="30" t="s">
        <v>81</v>
      </c>
      <c r="J8" s="30" t="s">
        <v>417</v>
      </c>
      <c r="K8" s="5"/>
    </row>
    <row r="9" ht="50.25" customHeight="1">
      <c r="A9" s="32" t="s">
        <v>31</v>
      </c>
      <c r="B9" s="135" t="s">
        <v>83</v>
      </c>
      <c r="C9" s="52" t="s">
        <v>418</v>
      </c>
      <c r="D9" s="53" t="s">
        <v>419</v>
      </c>
      <c r="E9" s="54">
        <v>522343.77</v>
      </c>
      <c r="F9" s="54">
        <f t="shared" si="1"/>
        <v>99245.3163</v>
      </c>
      <c r="G9" s="54">
        <f t="shared" si="2"/>
        <v>621589.0863</v>
      </c>
      <c r="H9" s="54">
        <f t="shared" si="3"/>
        <v>621589.0863</v>
      </c>
      <c r="I9" s="53" t="s">
        <v>81</v>
      </c>
      <c r="J9" s="53" t="s">
        <v>420</v>
      </c>
      <c r="K9" s="5"/>
    </row>
    <row r="10" ht="50.25" customHeight="1">
      <c r="A10" s="25" t="s">
        <v>37</v>
      </c>
      <c r="B10" s="30" t="s">
        <v>83</v>
      </c>
      <c r="C10" s="27" t="s">
        <v>421</v>
      </c>
      <c r="D10" s="136" t="s">
        <v>422</v>
      </c>
      <c r="E10" s="50">
        <v>562527.15</v>
      </c>
      <c r="F10" s="50">
        <f t="shared" si="1"/>
        <v>106880.1585</v>
      </c>
      <c r="G10" s="50">
        <f t="shared" si="2"/>
        <v>669407.3085</v>
      </c>
      <c r="H10" s="50">
        <f t="shared" si="3"/>
        <v>669407.3085</v>
      </c>
      <c r="I10" s="30" t="s">
        <v>81</v>
      </c>
      <c r="J10" s="30" t="s">
        <v>423</v>
      </c>
      <c r="K10" s="5"/>
    </row>
    <row r="11" ht="15.0" hidden="1" customHeight="1">
      <c r="A11" s="44"/>
      <c r="B11" s="42"/>
      <c r="C11" s="42"/>
      <c r="D11" s="42"/>
      <c r="E11" s="42"/>
      <c r="F11" s="42"/>
      <c r="G11" s="42"/>
      <c r="H11" s="42"/>
      <c r="I11" s="42"/>
      <c r="J11" s="42"/>
    </row>
    <row r="12" ht="12.75" customHeight="1"/>
    <row r="13" ht="138.75" customHeight="1">
      <c r="A13" s="45" t="s">
        <v>424</v>
      </c>
      <c r="B13" s="17"/>
      <c r="C13" s="17"/>
      <c r="D13" s="17"/>
      <c r="E13" s="17"/>
      <c r="F13" s="17"/>
      <c r="G13" s="17"/>
      <c r="H13" s="17"/>
      <c r="I13" s="17"/>
      <c r="J13" s="18"/>
    </row>
    <row r="14" ht="12.75" customHeight="1"/>
    <row r="15" ht="75.0" customHeight="1">
      <c r="A15" s="45" t="s">
        <v>425</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426</v>
      </c>
      <c r="C7" s="20" t="s">
        <v>427</v>
      </c>
      <c r="D7" s="20" t="s">
        <v>428</v>
      </c>
      <c r="E7" s="20" t="s">
        <v>429</v>
      </c>
      <c r="F7" s="21" t="s">
        <v>430</v>
      </c>
      <c r="G7" s="22" t="s">
        <v>431</v>
      </c>
      <c r="H7" s="20" t="s">
        <v>20</v>
      </c>
      <c r="I7" s="20" t="s">
        <v>432</v>
      </c>
      <c r="J7" s="20" t="s">
        <v>433</v>
      </c>
      <c r="K7" s="24"/>
      <c r="L7" s="24"/>
      <c r="M7" s="24"/>
      <c r="N7" s="24"/>
      <c r="O7" s="24"/>
      <c r="P7" s="24"/>
      <c r="Q7" s="24"/>
      <c r="R7" s="24"/>
      <c r="S7" s="24"/>
      <c r="T7" s="24"/>
      <c r="U7" s="24"/>
      <c r="V7" s="24"/>
      <c r="W7" s="24"/>
      <c r="X7" s="24"/>
      <c r="Y7" s="24"/>
      <c r="Z7" s="24"/>
    </row>
    <row r="8" ht="50.25" customHeight="1">
      <c r="A8" s="32" t="s">
        <v>24</v>
      </c>
      <c r="B8" s="53" t="s">
        <v>152</v>
      </c>
      <c r="C8" s="52" t="s">
        <v>434</v>
      </c>
      <c r="D8" s="137" t="s">
        <v>435</v>
      </c>
      <c r="E8" s="54">
        <v>1499000.0</v>
      </c>
      <c r="F8" s="54">
        <f t="shared" ref="F8:F10" si="1">E8*19%</f>
        <v>284810</v>
      </c>
      <c r="G8" s="54">
        <f t="shared" ref="G8:G10" si="2">F8+E8</f>
        <v>1783810</v>
      </c>
      <c r="H8" s="54">
        <f t="shared" ref="H8:H10" si="3">G8</f>
        <v>1783810</v>
      </c>
      <c r="I8" s="53" t="s">
        <v>81</v>
      </c>
      <c r="J8" s="53" t="s">
        <v>436</v>
      </c>
      <c r="K8" s="5"/>
    </row>
    <row r="9" ht="50.25" customHeight="1">
      <c r="A9" s="25" t="s">
        <v>31</v>
      </c>
      <c r="B9" s="69" t="s">
        <v>129</v>
      </c>
      <c r="C9" s="65" t="s">
        <v>130</v>
      </c>
      <c r="D9" s="66" t="s">
        <v>131</v>
      </c>
      <c r="E9" s="70">
        <v>1349000.0</v>
      </c>
      <c r="F9" s="50">
        <f t="shared" si="1"/>
        <v>256310</v>
      </c>
      <c r="G9" s="50">
        <f t="shared" si="2"/>
        <v>1605310</v>
      </c>
      <c r="H9" s="50">
        <f t="shared" si="3"/>
        <v>1605310</v>
      </c>
      <c r="I9" s="30" t="s">
        <v>81</v>
      </c>
      <c r="J9" s="71" t="s">
        <v>132</v>
      </c>
      <c r="K9" s="43" t="s">
        <v>67</v>
      </c>
    </row>
    <row r="10" ht="50.25" customHeight="1">
      <c r="A10" s="138" t="s">
        <v>37</v>
      </c>
      <c r="B10" s="139" t="s">
        <v>125</v>
      </c>
      <c r="C10" s="140" t="s">
        <v>133</v>
      </c>
      <c r="D10" s="141" t="s">
        <v>134</v>
      </c>
      <c r="E10" s="142">
        <v>1475538.57</v>
      </c>
      <c r="F10" s="143">
        <f t="shared" si="1"/>
        <v>280352.3283</v>
      </c>
      <c r="G10" s="143">
        <f t="shared" si="2"/>
        <v>1755890.898</v>
      </c>
      <c r="H10" s="143">
        <f t="shared" si="3"/>
        <v>1755890.898</v>
      </c>
      <c r="I10" s="139" t="s">
        <v>81</v>
      </c>
      <c r="J10" s="71" t="s">
        <v>135</v>
      </c>
      <c r="K10" s="43" t="s">
        <v>91</v>
      </c>
    </row>
    <row r="11" ht="15.0" hidden="1" customHeight="1">
      <c r="A11" s="44"/>
      <c r="B11" s="42"/>
      <c r="C11" s="42"/>
      <c r="D11" s="42"/>
      <c r="E11" s="42"/>
      <c r="F11" s="42"/>
      <c r="G11" s="42"/>
      <c r="H11" s="42"/>
      <c r="I11" s="42"/>
      <c r="J11" s="42"/>
    </row>
    <row r="12" ht="12.75" customHeight="1"/>
    <row r="13" ht="138.75" customHeight="1">
      <c r="A13" s="45" t="s">
        <v>437</v>
      </c>
      <c r="B13" s="17"/>
      <c r="C13" s="17"/>
      <c r="D13" s="17"/>
      <c r="E13" s="17"/>
      <c r="F13" s="17"/>
      <c r="G13" s="17"/>
      <c r="H13" s="17"/>
      <c r="I13" s="17"/>
      <c r="J13" s="18"/>
    </row>
    <row r="14" ht="12.75" customHeight="1"/>
    <row r="15" ht="75.0" customHeight="1">
      <c r="A15" s="45" t="s">
        <v>438</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searchVariation=MCO19711896&amp;position=1&amp;search_layout=stack&amp;type=product&amp;tracking_id=33d9ed9c-8c31-4747-8d81-cf6cb1856781" ref="C8"/>
    <hyperlink r:id="rId2" ref="C9"/>
    <hyperlink r:id="rId3" location="polycard_client=search-nordic&amp;search_layout=stack&amp;position=1&amp;type=item&amp;tracking_id=cd605258-f4b9-445f-8904-d86e23b9b80d" ref="C10"/>
  </hyperlinks>
  <printOptions/>
  <pageMargins bottom="0.75" footer="0.0" header="0.0" left="0.7" right="0.7" top="0.75"/>
  <pageSetup orientation="landscape"/>
  <drawing r:id="rId4"/>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3.13"/>
    <col customWidth="1" min="11" max="11" width="14.25"/>
    <col customWidth="1" min="12"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439</v>
      </c>
      <c r="C7" s="20" t="s">
        <v>440</v>
      </c>
      <c r="D7" s="20" t="s">
        <v>441</v>
      </c>
      <c r="E7" s="20" t="s">
        <v>442</v>
      </c>
      <c r="F7" s="21" t="s">
        <v>443</v>
      </c>
      <c r="G7" s="22" t="s">
        <v>444</v>
      </c>
      <c r="H7" s="20" t="s">
        <v>20</v>
      </c>
      <c r="I7" s="20" t="s">
        <v>445</v>
      </c>
      <c r="J7" s="20" t="s">
        <v>446</v>
      </c>
      <c r="K7" s="24"/>
      <c r="L7" s="24"/>
      <c r="M7" s="24"/>
      <c r="N7" s="24"/>
      <c r="O7" s="24"/>
      <c r="P7" s="24"/>
      <c r="Q7" s="24"/>
      <c r="R7" s="24"/>
      <c r="S7" s="24"/>
      <c r="T7" s="24"/>
      <c r="U7" s="24"/>
      <c r="V7" s="24"/>
      <c r="W7" s="24"/>
      <c r="X7" s="24"/>
      <c r="Y7" s="24"/>
      <c r="Z7" s="24"/>
    </row>
    <row r="8" ht="171.0" customHeight="1">
      <c r="A8" s="25" t="s">
        <v>24</v>
      </c>
      <c r="B8" s="116" t="s">
        <v>447</v>
      </c>
      <c r="C8" s="144" t="s">
        <v>448</v>
      </c>
      <c r="D8" s="116" t="s">
        <v>449</v>
      </c>
      <c r="E8" s="145">
        <v>1616900.0</v>
      </c>
      <c r="F8" s="145">
        <f t="shared" ref="F8:F10" si="1">E8*19%</f>
        <v>307211</v>
      </c>
      <c r="G8" s="145">
        <f>F8+E8</f>
        <v>1924111</v>
      </c>
      <c r="H8" s="145">
        <f t="shared" ref="H8:H10" si="2">G8</f>
        <v>1924111</v>
      </c>
      <c r="I8" s="116" t="s">
        <v>56</v>
      </c>
      <c r="J8" s="30" t="s">
        <v>450</v>
      </c>
      <c r="K8" s="146"/>
    </row>
    <row r="9" ht="141.75" customHeight="1">
      <c r="A9" s="147" t="s">
        <v>31</v>
      </c>
      <c r="B9" s="148" t="s">
        <v>451</v>
      </c>
      <c r="C9" s="149" t="s">
        <v>452</v>
      </c>
      <c r="D9" s="150" t="s">
        <v>453</v>
      </c>
      <c r="E9" s="151">
        <v>339930.0</v>
      </c>
      <c r="F9" s="151">
        <f t="shared" si="1"/>
        <v>64586.7</v>
      </c>
      <c r="G9" s="151">
        <f>E9+F9</f>
        <v>404516.7</v>
      </c>
      <c r="H9" s="151">
        <f t="shared" si="2"/>
        <v>404516.7</v>
      </c>
      <c r="I9" s="148" t="str">
        <f t="shared" ref="I9:I10" si="3">I8</f>
        <v>Transferencia Bancaria  Tarjeta de Crédito
</v>
      </c>
      <c r="J9" s="152" t="s">
        <v>454</v>
      </c>
      <c r="K9" s="146"/>
    </row>
    <row r="10" ht="50.25" customHeight="1">
      <c r="A10" s="25" t="s">
        <v>37</v>
      </c>
      <c r="B10" s="153" t="s">
        <v>455</v>
      </c>
      <c r="C10" s="116" t="s">
        <v>456</v>
      </c>
      <c r="D10" s="61" t="s">
        <v>457</v>
      </c>
      <c r="E10" s="145">
        <v>530990.0</v>
      </c>
      <c r="F10" s="145">
        <f t="shared" si="1"/>
        <v>100888.1</v>
      </c>
      <c r="G10" s="145">
        <f>F10+E10</f>
        <v>631878.1</v>
      </c>
      <c r="H10" s="145">
        <f t="shared" si="2"/>
        <v>631878.1</v>
      </c>
      <c r="I10" s="116" t="str">
        <f t="shared" si="3"/>
        <v>Transferencia Bancaria  Tarjeta de Crédito
</v>
      </c>
      <c r="J10" s="42"/>
      <c r="K10" s="97"/>
    </row>
    <row r="11" ht="15.0" hidden="1" customHeight="1">
      <c r="A11" s="44"/>
      <c r="B11" s="42"/>
      <c r="C11" s="42"/>
      <c r="D11" s="42"/>
      <c r="E11" s="42"/>
      <c r="F11" s="42"/>
      <c r="G11" s="42"/>
      <c r="H11" s="42"/>
      <c r="I11" s="42"/>
      <c r="J11" s="42"/>
    </row>
    <row r="12" ht="12.75" customHeight="1"/>
    <row r="13" ht="138.75" customHeight="1">
      <c r="A13" s="45" t="s">
        <v>458</v>
      </c>
      <c r="B13" s="17"/>
      <c r="C13" s="17"/>
      <c r="D13" s="17"/>
      <c r="E13" s="17"/>
      <c r="F13" s="17"/>
      <c r="G13" s="17"/>
      <c r="H13" s="17"/>
      <c r="I13" s="17"/>
      <c r="J13" s="18"/>
    </row>
    <row r="14" ht="12.75" customHeight="1"/>
    <row r="15" ht="75.0" customHeight="1">
      <c r="A15" s="45" t="s">
        <v>459</v>
      </c>
      <c r="B15" s="17"/>
      <c r="C15" s="17"/>
      <c r="D15" s="17"/>
      <c r="E15" s="17"/>
      <c r="F15" s="17"/>
      <c r="G15" s="17"/>
      <c r="H15" s="17"/>
      <c r="I15" s="17"/>
      <c r="J15" s="18"/>
    </row>
    <row r="16" ht="12.75" customHeight="1"/>
    <row r="17" ht="12.75" customHeight="1"/>
    <row r="18" ht="12.75" customHeight="1">
      <c r="A18" s="5">
        <v>1.0</v>
      </c>
      <c r="B18" s="154" t="s">
        <v>460</v>
      </c>
    </row>
    <row r="19" ht="12.75" customHeight="1">
      <c r="A19" s="5">
        <v>2.0</v>
      </c>
      <c r="B19" s="154" t="s">
        <v>461</v>
      </c>
    </row>
    <row r="20" ht="12.75" customHeight="1">
      <c r="A20" s="5">
        <v>3.0</v>
      </c>
      <c r="B20" s="154" t="s">
        <v>462</v>
      </c>
    </row>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B18"/>
    <hyperlink r:id="rId2" ref="B19"/>
    <hyperlink r:id="rId3" ref="B20"/>
  </hyperlinks>
  <printOptions/>
  <pageMargins bottom="0.75" footer="0.0" header="0.0" left="0.7" right="0.7" top="0.75"/>
  <pageSetup orientation="landscape"/>
  <drawing r:id="rId4"/>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5.0"/>
    <col customWidth="1" min="11" max="26" width="10.0"/>
  </cols>
  <sheetData>
    <row r="1" ht="12.75" customHeight="1"/>
    <row r="2" ht="27.75" customHeight="1">
      <c r="D2" s="15" t="s">
        <v>11</v>
      </c>
    </row>
    <row r="3" ht="12.75" customHeight="1"/>
    <row r="4" ht="12.75" customHeight="1"/>
    <row r="5" ht="43.5" customHeight="1">
      <c r="A5" s="155">
        <v>0.0</v>
      </c>
      <c r="B5" s="17"/>
      <c r="C5" s="17"/>
      <c r="D5" s="17"/>
      <c r="E5" s="17"/>
      <c r="F5" s="17"/>
      <c r="G5" s="17"/>
      <c r="H5" s="17"/>
      <c r="I5" s="17"/>
      <c r="J5" s="18"/>
    </row>
    <row r="6" ht="15.75" customHeight="1"/>
    <row r="7" ht="75.75" customHeight="1">
      <c r="A7" s="19" t="s">
        <v>13</v>
      </c>
      <c r="B7" s="20" t="s">
        <v>463</v>
      </c>
      <c r="C7" s="20" t="s">
        <v>464</v>
      </c>
      <c r="D7" s="20" t="s">
        <v>465</v>
      </c>
      <c r="E7" s="20" t="s">
        <v>466</v>
      </c>
      <c r="F7" s="21" t="s">
        <v>467</v>
      </c>
      <c r="G7" s="22" t="s">
        <v>468</v>
      </c>
      <c r="H7" s="20" t="s">
        <v>20</v>
      </c>
      <c r="I7" s="20" t="s">
        <v>469</v>
      </c>
      <c r="J7" s="20" t="s">
        <v>470</v>
      </c>
      <c r="K7" s="24"/>
      <c r="L7" s="24"/>
      <c r="M7" s="24"/>
      <c r="N7" s="24"/>
      <c r="O7" s="24"/>
      <c r="P7" s="24"/>
      <c r="Q7" s="24"/>
      <c r="R7" s="24"/>
      <c r="S7" s="24"/>
      <c r="T7" s="24"/>
      <c r="U7" s="24"/>
      <c r="V7" s="24"/>
      <c r="W7" s="24"/>
      <c r="X7" s="24"/>
      <c r="Y7" s="24"/>
      <c r="Z7" s="24"/>
    </row>
    <row r="8" ht="50.25" customHeight="1">
      <c r="A8" s="25" t="s">
        <v>24</v>
      </c>
      <c r="B8" s="30" t="s">
        <v>471</v>
      </c>
      <c r="C8" s="84" t="s">
        <v>472</v>
      </c>
      <c r="D8" s="30" t="s">
        <v>473</v>
      </c>
      <c r="E8" s="50">
        <v>489900.0</v>
      </c>
      <c r="F8" s="50">
        <f>E8*19%</f>
        <v>93081</v>
      </c>
      <c r="G8" s="50">
        <f t="shared" ref="G8:G10" si="1">E8+F8</f>
        <v>582981</v>
      </c>
      <c r="H8" s="50">
        <f t="shared" ref="H8:H10" si="2">G8</f>
        <v>582981</v>
      </c>
      <c r="I8" s="30" t="s">
        <v>81</v>
      </c>
      <c r="J8" s="30" t="s">
        <v>474</v>
      </c>
      <c r="K8" s="5"/>
    </row>
    <row r="9" ht="50.25" customHeight="1">
      <c r="A9" s="147" t="s">
        <v>31</v>
      </c>
      <c r="B9" s="156" t="s">
        <v>475</v>
      </c>
      <c r="C9" s="157" t="s">
        <v>472</v>
      </c>
      <c r="D9" s="158" t="str">
        <f t="shared" ref="D9:D10" si="3">D8</f>
        <v>Teclado bluetooth </v>
      </c>
      <c r="E9" s="159">
        <v>489900.0</v>
      </c>
      <c r="F9" s="159">
        <f>E9</f>
        <v>489900</v>
      </c>
      <c r="G9" s="159">
        <f t="shared" si="1"/>
        <v>979800</v>
      </c>
      <c r="H9" s="159">
        <f t="shared" si="2"/>
        <v>979800</v>
      </c>
      <c r="I9" s="158" t="s">
        <v>81</v>
      </c>
      <c r="J9" s="152" t="str">
        <f t="shared" ref="J9:J10" si="4">J8</f>
        <v>Logitech Master Series MX Keys Mini QWERTY 
español color grafito con luz blanca</v>
      </c>
      <c r="K9" s="5"/>
    </row>
    <row r="10" ht="50.25" customHeight="1">
      <c r="A10" s="25" t="s">
        <v>37</v>
      </c>
      <c r="B10" s="30" t="s">
        <v>476</v>
      </c>
      <c r="C10" s="85" t="s">
        <v>472</v>
      </c>
      <c r="D10" s="30" t="str">
        <f t="shared" si="3"/>
        <v>Teclado bluetooth </v>
      </c>
      <c r="E10" s="50">
        <v>489900.0</v>
      </c>
      <c r="F10" s="50">
        <f>E10*19%</f>
        <v>93081</v>
      </c>
      <c r="G10" s="50">
        <f t="shared" si="1"/>
        <v>582981</v>
      </c>
      <c r="H10" s="50">
        <f t="shared" si="2"/>
        <v>582981</v>
      </c>
      <c r="I10" s="30" t="s">
        <v>81</v>
      </c>
      <c r="J10" s="42" t="str">
        <f t="shared" si="4"/>
        <v>Logitech Master Series MX Keys Mini QWERTY 
español color grafito con luz blanca</v>
      </c>
      <c r="K10" s="5"/>
    </row>
    <row r="11" ht="15.0" hidden="1" customHeight="1">
      <c r="A11" s="44"/>
      <c r="B11" s="42"/>
      <c r="C11" s="42"/>
      <c r="D11" s="42"/>
      <c r="E11" s="42"/>
      <c r="F11" s="42"/>
      <c r="G11" s="42"/>
      <c r="H11" s="42"/>
      <c r="I11" s="42"/>
      <c r="J11" s="42"/>
    </row>
    <row r="12" ht="12.75" customHeight="1"/>
    <row r="13" ht="138.75" customHeight="1">
      <c r="A13" s="45" t="s">
        <v>477</v>
      </c>
      <c r="B13" s="17"/>
      <c r="C13" s="17"/>
      <c r="D13" s="17"/>
      <c r="E13" s="17"/>
      <c r="F13" s="17"/>
      <c r="G13" s="17"/>
      <c r="H13" s="17"/>
      <c r="I13" s="17"/>
      <c r="J13" s="18"/>
    </row>
    <row r="14" ht="12.75" customHeight="1"/>
    <row r="15" ht="75.0" customHeight="1">
      <c r="A15" s="45" t="s">
        <v>478</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7.5"/>
    <col customWidth="1" min="11" max="26" width="10.0"/>
  </cols>
  <sheetData>
    <row r="1" ht="12.75" customHeight="1">
      <c r="B1" s="14">
        <v>0.0</v>
      </c>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14</v>
      </c>
      <c r="C7" s="20" t="s">
        <v>15</v>
      </c>
      <c r="D7" s="20" t="s">
        <v>16</v>
      </c>
      <c r="E7" s="20" t="s">
        <v>17</v>
      </c>
      <c r="F7" s="21" t="s">
        <v>18</v>
      </c>
      <c r="G7" s="22" t="s">
        <v>19</v>
      </c>
      <c r="H7" s="20" t="s">
        <v>20</v>
      </c>
      <c r="I7" s="20" t="s">
        <v>21</v>
      </c>
      <c r="J7" s="20" t="s">
        <v>22</v>
      </c>
      <c r="K7" s="23" t="s">
        <v>23</v>
      </c>
      <c r="L7" s="24"/>
      <c r="M7" s="24"/>
      <c r="N7" s="24"/>
      <c r="O7" s="24"/>
      <c r="P7" s="24"/>
      <c r="Q7" s="24"/>
      <c r="R7" s="24"/>
      <c r="S7" s="24"/>
      <c r="T7" s="24"/>
      <c r="U7" s="24"/>
      <c r="V7" s="24"/>
      <c r="W7" s="24"/>
      <c r="X7" s="24"/>
      <c r="Y7" s="24"/>
      <c r="Z7" s="24"/>
    </row>
    <row r="8" ht="67.5" customHeight="1">
      <c r="A8" s="25" t="s">
        <v>24</v>
      </c>
      <c r="B8" s="26" t="s">
        <v>25</v>
      </c>
      <c r="C8" s="27" t="s">
        <v>26</v>
      </c>
      <c r="D8" s="26" t="s">
        <v>27</v>
      </c>
      <c r="E8" s="28">
        <v>254330.58</v>
      </c>
      <c r="F8" s="29">
        <f t="shared" ref="F8:F9" si="1">E8*19%</f>
        <v>48322.8102</v>
      </c>
      <c r="G8" s="29">
        <f t="shared" ref="G8:G9" si="2">E8+F8</f>
        <v>302653.3902</v>
      </c>
      <c r="H8" s="29">
        <f t="shared" ref="H8:H9" si="3">G8</f>
        <v>302653.3902</v>
      </c>
      <c r="I8" s="26" t="s">
        <v>28</v>
      </c>
      <c r="J8" s="30" t="s">
        <v>29</v>
      </c>
      <c r="K8" s="31" t="s">
        <v>30</v>
      </c>
      <c r="L8" s="5"/>
    </row>
    <row r="9" ht="80.25" customHeight="1">
      <c r="A9" s="32" t="s">
        <v>31</v>
      </c>
      <c r="B9" s="33" t="s">
        <v>32</v>
      </c>
      <c r="C9" s="34" t="s">
        <v>33</v>
      </c>
      <c r="D9" s="35" t="s">
        <v>34</v>
      </c>
      <c r="E9" s="36">
        <v>234644.32</v>
      </c>
      <c r="F9" s="37">
        <f t="shared" si="1"/>
        <v>44582.4208</v>
      </c>
      <c r="G9" s="37">
        <f t="shared" si="2"/>
        <v>279226.7408</v>
      </c>
      <c r="H9" s="37">
        <f t="shared" si="3"/>
        <v>279226.7408</v>
      </c>
      <c r="I9" s="38" t="str">
        <f t="shared" ref="I9:I10" si="5">I8</f>
        <v>Transferencia Bancaria Tarjeta de Crédito</v>
      </c>
      <c r="J9" s="39" t="s">
        <v>35</v>
      </c>
      <c r="K9" s="31" t="s">
        <v>36</v>
      </c>
      <c r="L9" s="5"/>
    </row>
    <row r="10" ht="74.25" customHeight="1">
      <c r="A10" s="25" t="s">
        <v>37</v>
      </c>
      <c r="B10" s="40" t="s">
        <v>38</v>
      </c>
      <c r="C10" s="27" t="s">
        <v>39</v>
      </c>
      <c r="D10" s="26" t="s">
        <v>40</v>
      </c>
      <c r="E10" s="41">
        <v>517315.47</v>
      </c>
      <c r="F10" s="29">
        <f t="shared" ref="F10:H10" si="4">E10</f>
        <v>517315.47</v>
      </c>
      <c r="G10" s="29">
        <f t="shared" si="4"/>
        <v>517315.47</v>
      </c>
      <c r="H10" s="29">
        <f t="shared" si="4"/>
        <v>517315.47</v>
      </c>
      <c r="I10" s="26" t="str">
        <f t="shared" si="5"/>
        <v>Transferencia Bancaria Tarjeta de Crédito</v>
      </c>
      <c r="J10" s="42" t="s">
        <v>41</v>
      </c>
      <c r="K10" s="43" t="s">
        <v>42</v>
      </c>
      <c r="L10" s="5"/>
    </row>
    <row r="11" ht="15.0" hidden="1" customHeight="1">
      <c r="A11" s="44"/>
      <c r="B11" s="42"/>
      <c r="C11" s="42"/>
      <c r="D11" s="42"/>
      <c r="E11" s="42"/>
      <c r="F11" s="42"/>
      <c r="G11" s="42"/>
      <c r="H11" s="42"/>
      <c r="I11" s="42"/>
      <c r="J11" s="42"/>
    </row>
    <row r="12" ht="12.75" customHeight="1"/>
    <row r="13" ht="138.75" customHeight="1">
      <c r="A13" s="45" t="s">
        <v>43</v>
      </c>
      <c r="B13" s="17"/>
      <c r="C13" s="17"/>
      <c r="D13" s="17"/>
      <c r="E13" s="17"/>
      <c r="F13" s="17"/>
      <c r="G13" s="17"/>
      <c r="H13" s="17"/>
      <c r="I13" s="17"/>
      <c r="J13" s="18"/>
    </row>
    <row r="14" ht="12.75" customHeight="1"/>
    <row r="15" ht="75.0" customHeight="1">
      <c r="A15" s="45" t="s">
        <v>44</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479</v>
      </c>
      <c r="C7" s="20" t="s">
        <v>480</v>
      </c>
      <c r="D7" s="20" t="s">
        <v>481</v>
      </c>
      <c r="E7" s="20" t="s">
        <v>482</v>
      </c>
      <c r="F7" s="21" t="s">
        <v>483</v>
      </c>
      <c r="G7" s="22" t="s">
        <v>484</v>
      </c>
      <c r="H7" s="20" t="s">
        <v>20</v>
      </c>
      <c r="I7" s="20" t="s">
        <v>485</v>
      </c>
      <c r="J7" s="20" t="s">
        <v>486</v>
      </c>
      <c r="K7" s="24"/>
      <c r="L7" s="24"/>
      <c r="M7" s="24"/>
      <c r="N7" s="24"/>
      <c r="O7" s="24"/>
      <c r="P7" s="24"/>
      <c r="Q7" s="24"/>
      <c r="R7" s="24"/>
      <c r="S7" s="24"/>
      <c r="T7" s="24"/>
      <c r="U7" s="24"/>
      <c r="V7" s="24"/>
      <c r="W7" s="24"/>
      <c r="X7" s="24"/>
      <c r="Y7" s="24"/>
      <c r="Z7" s="24"/>
    </row>
    <row r="8" ht="50.25" customHeight="1">
      <c r="A8" s="25" t="s">
        <v>24</v>
      </c>
      <c r="B8" s="30" t="s">
        <v>487</v>
      </c>
      <c r="C8" s="27" t="s">
        <v>488</v>
      </c>
      <c r="D8" s="30" t="s">
        <v>489</v>
      </c>
      <c r="E8" s="50">
        <v>5440000.0</v>
      </c>
      <c r="F8" s="50">
        <f t="shared" ref="F8:F10" si="1">E8*19%</f>
        <v>1033600</v>
      </c>
      <c r="G8" s="50">
        <f t="shared" ref="G8:G10" si="2">F8+E8</f>
        <v>6473600</v>
      </c>
      <c r="H8" s="50">
        <f t="shared" ref="H8:H10" si="3">G8</f>
        <v>6473600</v>
      </c>
      <c r="I8" s="30" t="s">
        <v>81</v>
      </c>
      <c r="J8" s="30"/>
      <c r="K8" s="5"/>
    </row>
    <row r="9" ht="50.25" customHeight="1">
      <c r="A9" s="25" t="s">
        <v>31</v>
      </c>
      <c r="B9" s="49" t="s">
        <v>107</v>
      </c>
      <c r="C9" s="27" t="s">
        <v>108</v>
      </c>
      <c r="D9" s="30" t="s">
        <v>109</v>
      </c>
      <c r="E9" s="28">
        <v>2009169.05</v>
      </c>
      <c r="F9" s="50">
        <f t="shared" si="1"/>
        <v>381742.1195</v>
      </c>
      <c r="G9" s="50">
        <f t="shared" si="2"/>
        <v>2390911.17</v>
      </c>
      <c r="H9" s="50">
        <f t="shared" si="3"/>
        <v>2390911.17</v>
      </c>
      <c r="I9" s="30" t="str">
        <f t="shared" ref="I9:I10" si="4">I8</f>
        <v>contado</v>
      </c>
      <c r="J9" s="42"/>
      <c r="K9" s="5"/>
    </row>
    <row r="10" ht="50.25" customHeight="1">
      <c r="A10" s="25" t="s">
        <v>37</v>
      </c>
      <c r="B10" s="30" t="s">
        <v>111</v>
      </c>
      <c r="C10" s="30" t="s">
        <v>112</v>
      </c>
      <c r="D10" s="30" t="s">
        <v>113</v>
      </c>
      <c r="E10" s="50">
        <v>5219821.18</v>
      </c>
      <c r="F10" s="50">
        <f t="shared" si="1"/>
        <v>991766.0242</v>
      </c>
      <c r="G10" s="50">
        <f t="shared" si="2"/>
        <v>6211587.204</v>
      </c>
      <c r="H10" s="50">
        <f t="shared" si="3"/>
        <v>6211587.204</v>
      </c>
      <c r="I10" s="30" t="str">
        <f t="shared" si="4"/>
        <v>contado</v>
      </c>
      <c r="J10" s="42"/>
      <c r="K10" s="5"/>
    </row>
    <row r="11" ht="15.0" hidden="1" customHeight="1">
      <c r="A11" s="44"/>
      <c r="B11" s="42"/>
      <c r="C11" s="42"/>
      <c r="D11" s="42"/>
      <c r="E11" s="42"/>
      <c r="F11" s="42"/>
      <c r="G11" s="42"/>
      <c r="H11" s="42"/>
      <c r="I11" s="42"/>
      <c r="J11" s="42"/>
    </row>
    <row r="12" ht="12.75" customHeight="1"/>
    <row r="13" ht="138.75" customHeight="1">
      <c r="A13" s="45" t="s">
        <v>490</v>
      </c>
      <c r="B13" s="17"/>
      <c r="C13" s="17"/>
      <c r="D13" s="17"/>
      <c r="E13" s="17"/>
      <c r="F13" s="17"/>
      <c r="G13" s="17"/>
      <c r="H13" s="17"/>
      <c r="I13" s="17"/>
      <c r="J13" s="18"/>
    </row>
    <row r="14" ht="12.75" customHeight="1"/>
    <row r="15" ht="75.0" customHeight="1">
      <c r="A15" s="45" t="s">
        <v>491</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s>
  <printOptions/>
  <pageMargins bottom="0.75" footer="0.0" header="0.0" left="0.7" right="0.7" top="0.75"/>
  <pageSetup orientation="landscape"/>
  <drawing r:id="rId3"/>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47" t="s">
        <v>492</v>
      </c>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493</v>
      </c>
      <c r="C7" s="20" t="s">
        <v>494</v>
      </c>
      <c r="D7" s="20" t="s">
        <v>495</v>
      </c>
      <c r="E7" s="20" t="s">
        <v>496</v>
      </c>
      <c r="F7" s="21" t="s">
        <v>497</v>
      </c>
      <c r="G7" s="22" t="s">
        <v>498</v>
      </c>
      <c r="H7" s="20" t="s">
        <v>20</v>
      </c>
      <c r="I7" s="20" t="s">
        <v>499</v>
      </c>
      <c r="J7" s="20" t="s">
        <v>500</v>
      </c>
      <c r="K7" s="24"/>
      <c r="L7" s="24"/>
      <c r="M7" s="24"/>
      <c r="N7" s="24"/>
      <c r="O7" s="24"/>
      <c r="P7" s="24"/>
      <c r="Q7" s="24"/>
      <c r="R7" s="24"/>
      <c r="S7" s="24"/>
      <c r="T7" s="24"/>
      <c r="U7" s="24"/>
      <c r="V7" s="24"/>
      <c r="W7" s="24"/>
      <c r="X7" s="24"/>
      <c r="Y7" s="24"/>
      <c r="Z7" s="24"/>
    </row>
    <row r="8" ht="50.25" customHeight="1">
      <c r="A8" s="147" t="s">
        <v>24</v>
      </c>
      <c r="B8" s="158" t="s">
        <v>152</v>
      </c>
      <c r="C8" s="160" t="s">
        <v>501</v>
      </c>
      <c r="D8" s="161" t="s">
        <v>502</v>
      </c>
      <c r="E8" s="159">
        <v>36000.0</v>
      </c>
      <c r="F8" s="159">
        <f t="shared" ref="F8:F10" si="1">E8*19%</f>
        <v>6840</v>
      </c>
      <c r="G8" s="159">
        <f t="shared" ref="G8:G10" si="2">E8+F8</f>
        <v>42840</v>
      </c>
      <c r="H8" s="159">
        <f t="shared" ref="H8:H10" si="3">G8</f>
        <v>42840</v>
      </c>
      <c r="I8" s="158" t="s">
        <v>81</v>
      </c>
      <c r="J8" s="158" t="s">
        <v>503</v>
      </c>
      <c r="K8" s="5"/>
    </row>
    <row r="9" ht="50.25" customHeight="1">
      <c r="A9" s="25" t="s">
        <v>31</v>
      </c>
      <c r="B9" s="49" t="s">
        <v>152</v>
      </c>
      <c r="C9" s="27" t="s">
        <v>501</v>
      </c>
      <c r="D9" s="30" t="str">
        <f t="shared" ref="D9:D10" si="4">D8</f>
        <v>Logitech M100 Ratón con
 Cable USB</v>
      </c>
      <c r="E9" s="50">
        <v>36000.0</v>
      </c>
      <c r="F9" s="50">
        <f t="shared" si="1"/>
        <v>6840</v>
      </c>
      <c r="G9" s="50">
        <f t="shared" si="2"/>
        <v>42840</v>
      </c>
      <c r="H9" s="50">
        <f t="shared" si="3"/>
        <v>42840</v>
      </c>
      <c r="I9" s="30" t="s">
        <v>81</v>
      </c>
      <c r="J9" s="30"/>
      <c r="K9" s="5"/>
    </row>
    <row r="10" ht="50.25" customHeight="1">
      <c r="A10" s="25" t="s">
        <v>37</v>
      </c>
      <c r="B10" s="30" t="s">
        <v>152</v>
      </c>
      <c r="C10" s="27" t="s">
        <v>501</v>
      </c>
      <c r="D10" s="30" t="str">
        <f t="shared" si="4"/>
        <v>Logitech M100 Ratón con
 Cable USB</v>
      </c>
      <c r="E10" s="50">
        <v>36000.0</v>
      </c>
      <c r="F10" s="50">
        <f t="shared" si="1"/>
        <v>6840</v>
      </c>
      <c r="G10" s="50">
        <f t="shared" si="2"/>
        <v>42840</v>
      </c>
      <c r="H10" s="50">
        <f t="shared" si="3"/>
        <v>42840</v>
      </c>
      <c r="I10" s="30" t="s">
        <v>81</v>
      </c>
      <c r="J10" s="30"/>
      <c r="K10" s="5"/>
    </row>
    <row r="11" ht="15.0" hidden="1" customHeight="1">
      <c r="A11" s="44"/>
      <c r="B11" s="42"/>
      <c r="C11" s="42"/>
      <c r="D11" s="42"/>
      <c r="E11" s="42"/>
      <c r="F11" s="42"/>
      <c r="G11" s="42"/>
      <c r="H11" s="42"/>
      <c r="I11" s="42"/>
      <c r="J11" s="42"/>
    </row>
    <row r="12" ht="12.75" customHeight="1"/>
    <row r="13" ht="138.75" customHeight="1">
      <c r="A13" s="45" t="s">
        <v>504</v>
      </c>
      <c r="B13" s="17"/>
      <c r="C13" s="17"/>
      <c r="D13" s="17"/>
      <c r="E13" s="17"/>
      <c r="F13" s="17"/>
      <c r="G13" s="17"/>
      <c r="H13" s="17"/>
      <c r="I13" s="17"/>
      <c r="J13" s="18"/>
    </row>
    <row r="14" ht="12.75" customHeight="1"/>
    <row r="15" ht="75.0" customHeight="1">
      <c r="A15" s="45" t="s">
        <v>505</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outlinePr summaryBelow="0" summaryRight="0"/>
  </sheetPr>
  <sheetViews>
    <sheetView workbookViewId="0"/>
  </sheetViews>
  <sheetFormatPr customHeight="1" defaultColWidth="12.63" defaultRowHeight="15.0"/>
  <sheetData>
    <row r="7">
      <c r="C7" s="162" t="s">
        <v>506</v>
      </c>
      <c r="K7" s="163" t="s">
        <v>507</v>
      </c>
      <c r="S7" s="164" t="s">
        <v>508</v>
      </c>
    </row>
    <row r="8">
      <c r="S8" s="165"/>
    </row>
    <row r="10">
      <c r="B10" s="166"/>
      <c r="J10" s="167"/>
      <c r="R10" s="167"/>
    </row>
    <row r="11">
      <c r="B11" s="168"/>
    </row>
    <row r="12">
      <c r="B12" s="169" t="s">
        <v>509</v>
      </c>
      <c r="E12" s="169" t="s">
        <v>510</v>
      </c>
      <c r="J12" s="170" t="s">
        <v>511</v>
      </c>
      <c r="R12" s="171" t="s">
        <v>509</v>
      </c>
      <c r="U12" s="171" t="s">
        <v>510</v>
      </c>
    </row>
    <row r="13">
      <c r="B13" s="172" t="s">
        <v>512</v>
      </c>
      <c r="E13" s="172" t="s">
        <v>513</v>
      </c>
      <c r="J13" s="171" t="s">
        <v>509</v>
      </c>
      <c r="M13" s="171" t="s">
        <v>514</v>
      </c>
      <c r="R13" s="173" t="s">
        <v>515</v>
      </c>
      <c r="S13" s="173"/>
      <c r="U13" s="173" t="s">
        <v>516</v>
      </c>
    </row>
    <row r="14">
      <c r="B14" s="172" t="s">
        <v>517</v>
      </c>
      <c r="E14" s="172" t="s">
        <v>518</v>
      </c>
      <c r="J14" s="173" t="s">
        <v>512</v>
      </c>
      <c r="M14" s="173" t="s">
        <v>519</v>
      </c>
      <c r="R14" s="173" t="s">
        <v>520</v>
      </c>
      <c r="S14" s="173"/>
      <c r="U14" s="173" t="s">
        <v>521</v>
      </c>
    </row>
    <row r="15">
      <c r="B15" s="172" t="s">
        <v>522</v>
      </c>
      <c r="E15" s="172" t="s">
        <v>523</v>
      </c>
      <c r="J15" s="173" t="s">
        <v>517</v>
      </c>
      <c r="M15" s="173" t="s">
        <v>524</v>
      </c>
      <c r="R15" s="173" t="s">
        <v>525</v>
      </c>
      <c r="S15" s="173"/>
      <c r="U15" s="173" t="s">
        <v>526</v>
      </c>
    </row>
    <row r="16">
      <c r="B16" s="172" t="s">
        <v>527</v>
      </c>
      <c r="E16" s="172" t="s">
        <v>528</v>
      </c>
      <c r="J16" s="173" t="s">
        <v>522</v>
      </c>
      <c r="M16" s="173" t="s">
        <v>529</v>
      </c>
    </row>
    <row r="17">
      <c r="B17" s="172" t="s">
        <v>530</v>
      </c>
      <c r="E17" s="172" t="s">
        <v>531</v>
      </c>
      <c r="J17" s="173" t="s">
        <v>532</v>
      </c>
      <c r="M17" s="173" t="s">
        <v>533</v>
      </c>
    </row>
    <row r="18">
      <c r="J18" s="173" t="s">
        <v>534</v>
      </c>
      <c r="M18" s="173" t="s">
        <v>535</v>
      </c>
      <c r="R18" s="171" t="s">
        <v>536</v>
      </c>
    </row>
    <row r="19">
      <c r="R19" s="171" t="s">
        <v>509</v>
      </c>
      <c r="S19" s="171"/>
      <c r="U19" s="171" t="s">
        <v>514</v>
      </c>
    </row>
    <row r="20">
      <c r="B20" s="174" t="s">
        <v>537</v>
      </c>
      <c r="R20" s="173" t="s">
        <v>538</v>
      </c>
      <c r="S20" s="173"/>
      <c r="U20" s="173" t="s">
        <v>539</v>
      </c>
    </row>
    <row r="21">
      <c r="B21" s="169" t="s">
        <v>509</v>
      </c>
      <c r="E21" s="169" t="s">
        <v>514</v>
      </c>
      <c r="J21" s="170" t="s">
        <v>540</v>
      </c>
      <c r="R21" s="173" t="s">
        <v>541</v>
      </c>
      <c r="S21" s="173"/>
      <c r="U21" s="173" t="s">
        <v>542</v>
      </c>
    </row>
    <row r="22">
      <c r="B22" s="172" t="s">
        <v>265</v>
      </c>
      <c r="E22" s="172" t="s">
        <v>543</v>
      </c>
      <c r="J22" s="171" t="s">
        <v>509</v>
      </c>
      <c r="M22" s="171" t="s">
        <v>514</v>
      </c>
    </row>
    <row r="23">
      <c r="B23" s="172" t="s">
        <v>544</v>
      </c>
      <c r="E23" s="172" t="s">
        <v>545</v>
      </c>
      <c r="J23" s="173" t="s">
        <v>546</v>
      </c>
      <c r="M23" s="173" t="s">
        <v>547</v>
      </c>
    </row>
    <row r="24">
      <c r="B24" s="172" t="s">
        <v>548</v>
      </c>
      <c r="E24" s="172" t="s">
        <v>549</v>
      </c>
      <c r="J24" s="173" t="s">
        <v>550</v>
      </c>
      <c r="M24" s="173" t="s">
        <v>551</v>
      </c>
      <c r="R24" s="171" t="s">
        <v>552</v>
      </c>
    </row>
    <row r="25">
      <c r="B25" s="172" t="s">
        <v>553</v>
      </c>
      <c r="D25" s="170"/>
      <c r="E25" s="172" t="s">
        <v>554</v>
      </c>
      <c r="F25" s="170"/>
      <c r="G25" s="170"/>
      <c r="J25" s="173" t="s">
        <v>555</v>
      </c>
      <c r="M25" s="173" t="s">
        <v>556</v>
      </c>
      <c r="R25" s="171" t="s">
        <v>509</v>
      </c>
      <c r="S25" s="171"/>
      <c r="U25" s="171" t="s">
        <v>557</v>
      </c>
    </row>
    <row r="26">
      <c r="B26" s="172" t="s">
        <v>558</v>
      </c>
      <c r="E26" s="172" t="s">
        <v>559</v>
      </c>
      <c r="R26" s="173" t="s">
        <v>560</v>
      </c>
      <c r="S26" s="173"/>
      <c r="U26" s="173" t="s">
        <v>561</v>
      </c>
    </row>
    <row r="27">
      <c r="G27" s="175"/>
    </row>
    <row r="28">
      <c r="J28" s="170" t="s">
        <v>562</v>
      </c>
    </row>
    <row r="29">
      <c r="B29" s="174" t="s">
        <v>563</v>
      </c>
      <c r="J29" s="171" t="s">
        <v>509</v>
      </c>
      <c r="M29" s="171" t="s">
        <v>262</v>
      </c>
      <c r="R29" s="171" t="s">
        <v>563</v>
      </c>
    </row>
    <row r="30">
      <c r="B30" s="169" t="s">
        <v>509</v>
      </c>
      <c r="E30" s="169" t="s">
        <v>510</v>
      </c>
      <c r="J30" s="173" t="s">
        <v>541</v>
      </c>
      <c r="M30" s="173" t="s">
        <v>564</v>
      </c>
      <c r="R30" s="171" t="s">
        <v>509</v>
      </c>
      <c r="S30" s="171"/>
      <c r="U30" s="171" t="s">
        <v>514</v>
      </c>
    </row>
    <row r="31">
      <c r="B31" s="172" t="s">
        <v>565</v>
      </c>
      <c r="E31" s="172" t="s">
        <v>566</v>
      </c>
      <c r="J31" s="173" t="s">
        <v>269</v>
      </c>
      <c r="M31" s="173" t="s">
        <v>567</v>
      </c>
      <c r="R31" s="173" t="s">
        <v>568</v>
      </c>
      <c r="S31" s="173"/>
      <c r="U31" s="173" t="s">
        <v>569</v>
      </c>
    </row>
    <row r="32">
      <c r="B32" s="172" t="s">
        <v>570</v>
      </c>
      <c r="E32" s="172" t="s">
        <v>571</v>
      </c>
      <c r="G32" s="170"/>
      <c r="J32" s="173" t="s">
        <v>572</v>
      </c>
      <c r="M32" s="173" t="s">
        <v>573</v>
      </c>
      <c r="R32" s="173" t="s">
        <v>574</v>
      </c>
      <c r="S32" s="173"/>
      <c r="U32" s="173" t="s">
        <v>575</v>
      </c>
    </row>
    <row r="33">
      <c r="B33" s="172" t="s">
        <v>576</v>
      </c>
      <c r="E33" s="172" t="s">
        <v>577</v>
      </c>
      <c r="J33" s="173" t="s">
        <v>578</v>
      </c>
      <c r="M33" s="173" t="s">
        <v>579</v>
      </c>
    </row>
    <row r="34">
      <c r="B34" s="172" t="s">
        <v>580</v>
      </c>
      <c r="D34" s="170"/>
      <c r="E34" s="172" t="s">
        <v>581</v>
      </c>
      <c r="F34" s="170"/>
      <c r="J34" s="173" t="s">
        <v>582</v>
      </c>
      <c r="M34" s="173" t="s">
        <v>583</v>
      </c>
    </row>
    <row r="35">
      <c r="J35" s="173" t="s">
        <v>584</v>
      </c>
      <c r="M35" s="173" t="s">
        <v>585</v>
      </c>
      <c r="R35" s="171" t="s">
        <v>586</v>
      </c>
    </row>
    <row r="36">
      <c r="R36" s="171" t="s">
        <v>509</v>
      </c>
      <c r="S36" s="171"/>
      <c r="U36" s="171" t="s">
        <v>262</v>
      </c>
    </row>
    <row r="37">
      <c r="B37" s="174" t="s">
        <v>587</v>
      </c>
      <c r="R37" s="173" t="s">
        <v>588</v>
      </c>
      <c r="S37" s="173"/>
      <c r="U37" s="173" t="s">
        <v>516</v>
      </c>
    </row>
    <row r="38">
      <c r="B38" s="169" t="s">
        <v>509</v>
      </c>
      <c r="E38" s="169" t="s">
        <v>262</v>
      </c>
      <c r="R38" s="173" t="s">
        <v>589</v>
      </c>
      <c r="S38" s="173"/>
      <c r="U38" s="173" t="s">
        <v>590</v>
      </c>
    </row>
    <row r="39">
      <c r="B39" s="172" t="s">
        <v>591</v>
      </c>
      <c r="E39" s="172" t="s">
        <v>592</v>
      </c>
      <c r="R39" s="173" t="s">
        <v>593</v>
      </c>
      <c r="S39" s="173"/>
      <c r="U39" s="173" t="s">
        <v>594</v>
      </c>
    </row>
    <row r="40">
      <c r="B40" s="172" t="s">
        <v>595</v>
      </c>
      <c r="E40" s="172" t="s">
        <v>592</v>
      </c>
    </row>
    <row r="41">
      <c r="B41" s="172" t="s">
        <v>596</v>
      </c>
      <c r="E41" s="172" t="s">
        <v>597</v>
      </c>
    </row>
    <row r="42">
      <c r="B42" s="172" t="s">
        <v>598</v>
      </c>
      <c r="E42" s="172" t="s">
        <v>579</v>
      </c>
    </row>
    <row r="44">
      <c r="B44" s="170"/>
    </row>
    <row r="45">
      <c r="B45" s="171"/>
      <c r="E45" s="171"/>
    </row>
    <row r="46">
      <c r="B46" s="173"/>
      <c r="E46" s="173"/>
    </row>
    <row r="47">
      <c r="B47" s="173"/>
      <c r="E47" s="176"/>
    </row>
    <row r="55">
      <c r="C55" s="163" t="s">
        <v>599</v>
      </c>
      <c r="J55" s="177"/>
      <c r="K55" s="178" t="s">
        <v>600</v>
      </c>
      <c r="O55" s="177"/>
    </row>
    <row r="56">
      <c r="C56" s="179"/>
      <c r="J56" s="177"/>
      <c r="O56" s="177"/>
    </row>
    <row r="57">
      <c r="J57" s="177"/>
      <c r="K57" s="177"/>
      <c r="L57" s="177"/>
      <c r="M57" s="177"/>
      <c r="N57" s="177"/>
      <c r="O57" s="177"/>
    </row>
    <row r="58">
      <c r="B58" s="167"/>
      <c r="J58" s="180"/>
    </row>
    <row r="59">
      <c r="J59" s="177"/>
      <c r="K59" s="177"/>
      <c r="L59" s="177"/>
      <c r="M59" s="177"/>
      <c r="N59" s="177"/>
      <c r="O59" s="177"/>
    </row>
    <row r="60">
      <c r="B60" s="171" t="s">
        <v>509</v>
      </c>
      <c r="E60" s="171" t="s">
        <v>510</v>
      </c>
      <c r="J60" s="181" t="s">
        <v>509</v>
      </c>
      <c r="K60" s="177"/>
      <c r="L60" s="177"/>
      <c r="M60" s="181" t="s">
        <v>510</v>
      </c>
      <c r="N60" s="177"/>
      <c r="O60" s="177"/>
    </row>
    <row r="61">
      <c r="B61" s="173" t="s">
        <v>512</v>
      </c>
      <c r="E61" s="173" t="s">
        <v>526</v>
      </c>
      <c r="J61" s="182" t="s">
        <v>512</v>
      </c>
      <c r="K61" s="177"/>
      <c r="L61" s="177"/>
      <c r="M61" s="182" t="s">
        <v>471</v>
      </c>
      <c r="N61" s="177"/>
      <c r="O61" s="177"/>
    </row>
    <row r="62">
      <c r="B62" s="173" t="s">
        <v>517</v>
      </c>
      <c r="E62" s="173" t="s">
        <v>601</v>
      </c>
      <c r="J62" s="182" t="s">
        <v>517</v>
      </c>
      <c r="K62" s="177"/>
      <c r="L62" s="177"/>
      <c r="M62" s="182" t="s">
        <v>602</v>
      </c>
      <c r="N62" s="177"/>
      <c r="O62" s="177"/>
    </row>
    <row r="63">
      <c r="B63" s="173" t="s">
        <v>522</v>
      </c>
      <c r="E63" s="173" t="s">
        <v>603</v>
      </c>
      <c r="J63" s="182" t="s">
        <v>522</v>
      </c>
      <c r="K63" s="177"/>
      <c r="L63" s="177"/>
      <c r="M63" s="182" t="s">
        <v>604</v>
      </c>
      <c r="N63" s="177"/>
      <c r="O63" s="177"/>
    </row>
    <row r="64">
      <c r="B64" s="173" t="s">
        <v>605</v>
      </c>
      <c r="E64" s="173" t="s">
        <v>606</v>
      </c>
      <c r="J64" s="182" t="s">
        <v>527</v>
      </c>
      <c r="K64" s="177"/>
      <c r="L64" s="177"/>
      <c r="M64" s="182" t="s">
        <v>607</v>
      </c>
      <c r="N64" s="177"/>
      <c r="O64" s="177"/>
    </row>
    <row r="65">
      <c r="B65" s="173" t="s">
        <v>608</v>
      </c>
      <c r="E65" s="173">
        <v>2022.0</v>
      </c>
      <c r="J65" s="177"/>
      <c r="K65" s="177"/>
      <c r="L65" s="177"/>
      <c r="M65" s="177"/>
      <c r="N65" s="177"/>
      <c r="O65" s="177"/>
    </row>
    <row r="66">
      <c r="B66" s="173" t="s">
        <v>530</v>
      </c>
      <c r="E66" s="175" t="s">
        <v>609</v>
      </c>
      <c r="J66" s="177"/>
      <c r="K66" s="177"/>
      <c r="L66" s="177"/>
      <c r="M66" s="177"/>
      <c r="N66" s="177"/>
      <c r="O66" s="177"/>
    </row>
    <row r="67">
      <c r="J67" s="183" t="s">
        <v>610</v>
      </c>
    </row>
    <row r="68">
      <c r="J68" s="181" t="s">
        <v>509</v>
      </c>
      <c r="K68" s="177"/>
      <c r="L68" s="177"/>
      <c r="M68" s="181" t="s">
        <v>262</v>
      </c>
      <c r="N68" s="177"/>
      <c r="O68" s="177"/>
    </row>
    <row r="69">
      <c r="B69" s="170" t="s">
        <v>611</v>
      </c>
      <c r="J69" s="182" t="s">
        <v>269</v>
      </c>
      <c r="K69" s="177"/>
      <c r="L69" s="177"/>
      <c r="M69" s="182" t="s">
        <v>612</v>
      </c>
      <c r="N69" s="177"/>
      <c r="O69" s="177"/>
    </row>
    <row r="70">
      <c r="B70" s="171" t="s">
        <v>509</v>
      </c>
      <c r="E70" s="171" t="s">
        <v>514</v>
      </c>
      <c r="J70" s="182" t="s">
        <v>613</v>
      </c>
      <c r="K70" s="177"/>
      <c r="L70" s="177"/>
      <c r="M70" s="182" t="s">
        <v>614</v>
      </c>
      <c r="N70" s="177"/>
      <c r="O70" s="177"/>
    </row>
    <row r="71">
      <c r="B71" s="173" t="s">
        <v>615</v>
      </c>
      <c r="E71" s="173">
        <v>8.0</v>
      </c>
      <c r="J71" s="182" t="s">
        <v>616</v>
      </c>
      <c r="K71" s="177"/>
      <c r="L71" s="177"/>
      <c r="M71" s="182" t="s">
        <v>617</v>
      </c>
      <c r="N71" s="177"/>
      <c r="O71" s="177"/>
    </row>
    <row r="72">
      <c r="B72" s="173" t="s">
        <v>618</v>
      </c>
      <c r="E72" s="173">
        <v>16.0</v>
      </c>
      <c r="J72" s="182" t="s">
        <v>619</v>
      </c>
      <c r="K72" s="177"/>
      <c r="L72" s="177"/>
      <c r="M72" s="182" t="s">
        <v>620</v>
      </c>
      <c r="N72" s="177"/>
      <c r="O72" s="177"/>
    </row>
    <row r="73">
      <c r="B73" s="173" t="s">
        <v>621</v>
      </c>
      <c r="E73" s="173" t="s">
        <v>622</v>
      </c>
      <c r="J73" s="182" t="s">
        <v>580</v>
      </c>
      <c r="K73" s="177"/>
      <c r="L73" s="177"/>
      <c r="M73" s="182" t="s">
        <v>623</v>
      </c>
      <c r="N73" s="177"/>
      <c r="O73" s="177"/>
    </row>
    <row r="74">
      <c r="B74" s="173" t="s">
        <v>624</v>
      </c>
      <c r="E74" s="173" t="s">
        <v>625</v>
      </c>
      <c r="J74" s="182" t="s">
        <v>626</v>
      </c>
      <c r="K74" s="177"/>
      <c r="L74" s="177"/>
      <c r="M74" s="182" t="s">
        <v>627</v>
      </c>
      <c r="N74" s="177"/>
      <c r="O74" s="177"/>
    </row>
    <row r="75">
      <c r="B75" s="173" t="s">
        <v>628</v>
      </c>
      <c r="E75" s="173" t="s">
        <v>629</v>
      </c>
      <c r="J75" s="177"/>
      <c r="K75" s="177"/>
      <c r="L75" s="177"/>
      <c r="M75" s="177"/>
      <c r="N75" s="177"/>
      <c r="O75" s="177"/>
    </row>
    <row r="76">
      <c r="J76" s="177"/>
      <c r="K76" s="177"/>
      <c r="L76" s="177"/>
      <c r="M76" s="177"/>
      <c r="N76" s="177"/>
      <c r="O76" s="177"/>
    </row>
    <row r="77">
      <c r="J77" s="183" t="s">
        <v>630</v>
      </c>
    </row>
    <row r="78">
      <c r="B78" s="170" t="s">
        <v>631</v>
      </c>
      <c r="J78" s="181" t="s">
        <v>509</v>
      </c>
      <c r="K78" s="177"/>
      <c r="L78" s="177"/>
      <c r="M78" s="181" t="s">
        <v>632</v>
      </c>
      <c r="N78" s="177"/>
      <c r="O78" s="177"/>
    </row>
    <row r="79">
      <c r="B79" s="171" t="s">
        <v>509</v>
      </c>
      <c r="E79" s="171" t="s">
        <v>262</v>
      </c>
      <c r="J79" s="182" t="s">
        <v>633</v>
      </c>
      <c r="K79" s="177"/>
      <c r="L79" s="177"/>
      <c r="M79" s="184" t="s">
        <v>634</v>
      </c>
    </row>
    <row r="80">
      <c r="B80" s="173" t="s">
        <v>635</v>
      </c>
      <c r="E80" s="173" t="s">
        <v>636</v>
      </c>
      <c r="J80" s="182" t="s">
        <v>637</v>
      </c>
      <c r="K80" s="177"/>
      <c r="L80" s="177"/>
      <c r="M80" s="184" t="s">
        <v>638</v>
      </c>
    </row>
    <row r="81">
      <c r="B81" s="173" t="s">
        <v>639</v>
      </c>
      <c r="E81" s="173" t="s">
        <v>640</v>
      </c>
      <c r="J81" s="182" t="s">
        <v>641</v>
      </c>
      <c r="K81" s="177"/>
      <c r="L81" s="177"/>
      <c r="M81" s="182" t="s">
        <v>592</v>
      </c>
      <c r="N81" s="177"/>
      <c r="O81" s="177"/>
    </row>
    <row r="82">
      <c r="B82" s="173" t="s">
        <v>642</v>
      </c>
      <c r="E82" s="173" t="s">
        <v>643</v>
      </c>
      <c r="J82" s="182" t="s">
        <v>644</v>
      </c>
      <c r="K82" s="177"/>
      <c r="L82" s="177"/>
      <c r="M82" s="182" t="s">
        <v>579</v>
      </c>
      <c r="N82" s="177"/>
      <c r="O82" s="177"/>
    </row>
    <row r="83">
      <c r="J83" s="182" t="s">
        <v>645</v>
      </c>
      <c r="K83" s="177"/>
      <c r="L83" s="177"/>
      <c r="M83" s="182" t="s">
        <v>579</v>
      </c>
      <c r="N83" s="177"/>
      <c r="O83" s="177"/>
    </row>
    <row r="84">
      <c r="J84" s="177"/>
      <c r="K84" s="177"/>
      <c r="L84" s="177"/>
      <c r="M84" s="177"/>
      <c r="N84" s="177"/>
      <c r="O84" s="177"/>
    </row>
    <row r="85">
      <c r="B85" s="170" t="s">
        <v>646</v>
      </c>
      <c r="J85" s="177"/>
      <c r="K85" s="177"/>
      <c r="L85" s="177"/>
      <c r="M85" s="177"/>
      <c r="N85" s="177"/>
      <c r="O85" s="177"/>
    </row>
    <row r="86">
      <c r="B86" s="171" t="s">
        <v>509</v>
      </c>
      <c r="E86" s="171" t="s">
        <v>514</v>
      </c>
      <c r="J86" s="183" t="s">
        <v>552</v>
      </c>
    </row>
    <row r="87">
      <c r="B87" s="173" t="s">
        <v>647</v>
      </c>
      <c r="E87" s="173" t="s">
        <v>648</v>
      </c>
      <c r="J87" s="181" t="s">
        <v>509</v>
      </c>
      <c r="K87" s="177"/>
      <c r="L87" s="177"/>
      <c r="M87" s="181" t="s">
        <v>510</v>
      </c>
      <c r="N87" s="177"/>
      <c r="O87" s="177"/>
    </row>
    <row r="88">
      <c r="B88" s="173" t="s">
        <v>649</v>
      </c>
      <c r="E88" s="173" t="s">
        <v>650</v>
      </c>
      <c r="J88" s="182" t="s">
        <v>651</v>
      </c>
      <c r="K88" s="177"/>
      <c r="L88" s="177"/>
      <c r="M88" s="182" t="s">
        <v>652</v>
      </c>
      <c r="N88" s="177"/>
      <c r="O88" s="177"/>
    </row>
    <row r="89">
      <c r="B89" s="173" t="s">
        <v>653</v>
      </c>
      <c r="E89" s="173" t="s">
        <v>654</v>
      </c>
      <c r="J89" s="182" t="s">
        <v>655</v>
      </c>
      <c r="K89" s="177"/>
      <c r="L89" s="177"/>
      <c r="M89" s="182" t="s">
        <v>656</v>
      </c>
      <c r="N89" s="177"/>
      <c r="O89" s="177"/>
    </row>
    <row r="90">
      <c r="B90" s="173" t="s">
        <v>657</v>
      </c>
      <c r="E90" s="173" t="s">
        <v>658</v>
      </c>
      <c r="J90" s="182" t="s">
        <v>659</v>
      </c>
      <c r="K90" s="177"/>
      <c r="L90" s="177"/>
      <c r="M90" s="182" t="s">
        <v>660</v>
      </c>
      <c r="N90" s="177"/>
      <c r="O90" s="177"/>
    </row>
    <row r="91">
      <c r="J91" s="177"/>
      <c r="K91" s="177"/>
      <c r="L91" s="177"/>
      <c r="M91" s="177"/>
      <c r="N91" s="177"/>
      <c r="O91" s="177"/>
    </row>
    <row r="92">
      <c r="J92" s="177"/>
      <c r="K92" s="177"/>
      <c r="L92" s="177"/>
      <c r="M92" s="177"/>
      <c r="N92" s="177"/>
      <c r="O92" s="177"/>
    </row>
    <row r="93">
      <c r="J93" s="183" t="s">
        <v>273</v>
      </c>
    </row>
    <row r="94">
      <c r="J94" s="181" t="s">
        <v>509</v>
      </c>
      <c r="K94" s="177"/>
      <c r="L94" s="177"/>
      <c r="M94" s="181" t="s">
        <v>262</v>
      </c>
      <c r="N94" s="177"/>
      <c r="O94" s="177"/>
    </row>
    <row r="95">
      <c r="J95" s="182" t="s">
        <v>661</v>
      </c>
      <c r="K95" s="177"/>
      <c r="L95" s="177"/>
      <c r="M95" s="184" t="s">
        <v>662</v>
      </c>
    </row>
  </sheetData>
  <mergeCells count="31">
    <mergeCell ref="C7:F7"/>
    <mergeCell ref="K7:N7"/>
    <mergeCell ref="S7:V7"/>
    <mergeCell ref="B10:G10"/>
    <mergeCell ref="J10:O10"/>
    <mergeCell ref="R10:W10"/>
    <mergeCell ref="J12:O12"/>
    <mergeCell ref="B20:G20"/>
    <mergeCell ref="J21:O21"/>
    <mergeCell ref="J28:O28"/>
    <mergeCell ref="B29:G29"/>
    <mergeCell ref="B37:G37"/>
    <mergeCell ref="B44:G44"/>
    <mergeCell ref="E47:G48"/>
    <mergeCell ref="C55:F55"/>
    <mergeCell ref="K55:N56"/>
    <mergeCell ref="B58:G58"/>
    <mergeCell ref="J58:O58"/>
    <mergeCell ref="E66:G66"/>
    <mergeCell ref="J67:O67"/>
    <mergeCell ref="B69:G69"/>
    <mergeCell ref="J86:O86"/>
    <mergeCell ref="J93:O93"/>
    <mergeCell ref="M95:O95"/>
    <mergeCell ref="E75:F75"/>
    <mergeCell ref="J77:O77"/>
    <mergeCell ref="B78:G78"/>
    <mergeCell ref="M79:O79"/>
    <mergeCell ref="M80:O80"/>
    <mergeCell ref="B85:G85"/>
    <mergeCell ref="E89:F89"/>
  </mergeCells>
  <drawing r:id="rId1"/>
</worksheet>
</file>

<file path=xl/worksheets/sheet2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CFFCC"/>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6.63"/>
    <col customWidth="1" min="11" max="11" width="23.75"/>
    <col customWidth="1" min="12" max="28"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663</v>
      </c>
      <c r="C7" s="20" t="s">
        <v>664</v>
      </c>
      <c r="D7" s="20" t="s">
        <v>665</v>
      </c>
      <c r="E7" s="20" t="s">
        <v>666</v>
      </c>
      <c r="F7" s="21" t="s">
        <v>667</v>
      </c>
      <c r="G7" s="22" t="s">
        <v>668</v>
      </c>
      <c r="H7" s="20" t="s">
        <v>20</v>
      </c>
      <c r="I7" s="20" t="s">
        <v>669</v>
      </c>
      <c r="J7" s="20" t="s">
        <v>670</v>
      </c>
      <c r="K7" s="107" t="s">
        <v>319</v>
      </c>
      <c r="L7" s="24"/>
      <c r="M7" s="24"/>
      <c r="N7" s="24"/>
      <c r="O7" s="24"/>
      <c r="P7" s="24"/>
      <c r="Q7" s="24"/>
      <c r="R7" s="24"/>
      <c r="S7" s="24"/>
      <c r="T7" s="24"/>
      <c r="U7" s="24"/>
      <c r="V7" s="24"/>
      <c r="W7" s="24"/>
      <c r="X7" s="24"/>
      <c r="Y7" s="24"/>
      <c r="Z7" s="24"/>
      <c r="AA7" s="24"/>
      <c r="AB7" s="24"/>
    </row>
    <row r="8" ht="75.0" customHeight="1">
      <c r="A8" s="108" t="s">
        <v>24</v>
      </c>
      <c r="B8" s="109" t="s">
        <v>447</v>
      </c>
      <c r="C8" s="185" t="s">
        <v>448</v>
      </c>
      <c r="D8" s="111" t="s">
        <v>671</v>
      </c>
      <c r="E8" s="112">
        <v>2399030.0</v>
      </c>
      <c r="F8" s="112">
        <f t="shared" ref="F8:F10" si="1">E8*19%</f>
        <v>455815.7</v>
      </c>
      <c r="G8" s="112">
        <f>E8+F8</f>
        <v>2854845.7</v>
      </c>
      <c r="H8" s="112">
        <f t="shared" ref="H8:H10" si="2">G8</f>
        <v>2854845.7</v>
      </c>
      <c r="I8" s="109" t="s">
        <v>81</v>
      </c>
      <c r="J8" s="186" t="s">
        <v>672</v>
      </c>
      <c r="K8" s="114" t="s">
        <v>673</v>
      </c>
      <c r="L8" s="97"/>
      <c r="M8" s="97"/>
    </row>
    <row r="9" ht="67.5" customHeight="1">
      <c r="A9" s="25" t="s">
        <v>31</v>
      </c>
      <c r="B9" s="49" t="s">
        <v>107</v>
      </c>
      <c r="C9" s="187" t="s">
        <v>674</v>
      </c>
      <c r="D9" s="30" t="s">
        <v>675</v>
      </c>
      <c r="E9" s="50">
        <v>3499030.0</v>
      </c>
      <c r="F9" s="50">
        <f t="shared" si="1"/>
        <v>664815.7</v>
      </c>
      <c r="G9" s="50">
        <f>F9+E9</f>
        <v>4163845.7</v>
      </c>
      <c r="H9" s="50">
        <f t="shared" si="2"/>
        <v>4163845.7</v>
      </c>
      <c r="I9" s="30" t="s">
        <v>81</v>
      </c>
      <c r="J9" s="129" t="s">
        <v>676</v>
      </c>
      <c r="K9" s="117" t="s">
        <v>324</v>
      </c>
      <c r="L9" s="97"/>
      <c r="M9" s="97"/>
    </row>
    <row r="10" ht="75.0" customHeight="1">
      <c r="A10" s="25" t="s">
        <v>37</v>
      </c>
      <c r="B10" s="30" t="s">
        <v>329</v>
      </c>
      <c r="C10" s="187" t="s">
        <v>677</v>
      </c>
      <c r="D10" s="30" t="s">
        <v>331</v>
      </c>
      <c r="E10" s="50">
        <v>2199900.0</v>
      </c>
      <c r="F10" s="50">
        <f t="shared" si="1"/>
        <v>417981</v>
      </c>
      <c r="G10" s="50">
        <f>E10+F10</f>
        <v>2617881</v>
      </c>
      <c r="H10" s="50">
        <f t="shared" si="2"/>
        <v>2617881</v>
      </c>
      <c r="I10" s="30" t="s">
        <v>81</v>
      </c>
      <c r="J10" s="129" t="s">
        <v>678</v>
      </c>
      <c r="K10" s="117" t="s">
        <v>324</v>
      </c>
      <c r="L10" s="97"/>
      <c r="M10" s="97"/>
    </row>
    <row r="11" ht="15.0" hidden="1" customHeight="1">
      <c r="A11" s="44"/>
      <c r="B11" s="42"/>
      <c r="C11" s="42"/>
      <c r="D11" s="42"/>
      <c r="E11" s="42"/>
      <c r="F11" s="42"/>
      <c r="G11" s="42"/>
      <c r="H11" s="42"/>
      <c r="I11" s="42"/>
      <c r="J11" s="42"/>
    </row>
    <row r="12" ht="12.75" customHeight="1"/>
    <row r="13" ht="138.75" customHeight="1">
      <c r="A13" s="45" t="s">
        <v>679</v>
      </c>
      <c r="B13" s="17"/>
      <c r="C13" s="17"/>
      <c r="D13" s="17"/>
      <c r="E13" s="17"/>
      <c r="F13" s="17"/>
      <c r="G13" s="17"/>
      <c r="H13" s="17"/>
      <c r="I13" s="17"/>
      <c r="J13" s="18"/>
    </row>
    <row r="14" ht="12.75" customHeight="1"/>
    <row r="15" ht="75.0" customHeight="1">
      <c r="A15" s="45" t="s">
        <v>680</v>
      </c>
      <c r="B15" s="17"/>
      <c r="C15" s="17"/>
      <c r="D15" s="17"/>
      <c r="E15" s="17"/>
      <c r="F15" s="17"/>
      <c r="G15" s="17"/>
      <c r="H15" s="17"/>
      <c r="I15" s="17"/>
      <c r="J15" s="18"/>
    </row>
    <row r="16" ht="12.75" customHeight="1"/>
    <row r="17" ht="12.75" customHeight="1"/>
    <row r="18" ht="12.75" customHeight="1">
      <c r="A18" s="5">
        <v>1.0</v>
      </c>
      <c r="B18" s="188" t="s">
        <v>681</v>
      </c>
    </row>
    <row r="19" ht="12.75" customHeight="1">
      <c r="A19" s="5">
        <v>2.0</v>
      </c>
      <c r="B19" s="154" t="s">
        <v>682</v>
      </c>
    </row>
    <row r="20" ht="12.75" customHeight="1">
      <c r="A20" s="5">
        <v>3.0</v>
      </c>
      <c r="B20" s="154" t="s">
        <v>683</v>
      </c>
    </row>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B18"/>
    <hyperlink r:id="rId2" ref="B19"/>
    <hyperlink r:id="rId3" ref="B20"/>
  </hyperlinks>
  <printOptions/>
  <pageMargins bottom="0.75" footer="0.0" header="0.0" left="0.7" right="0.7" top="0.75"/>
  <pageSetup orientation="landscape"/>
  <drawing r:id="rId4"/>
</worksheet>
</file>

<file path=xl/worksheets/sheet2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CFFCC"/>
    <outlinePr summaryBelow="0" summaryRight="0"/>
  </sheetPr>
  <sheetViews>
    <sheetView workbookViewId="0"/>
  </sheetViews>
  <sheetFormatPr customHeight="1" defaultColWidth="12.63" defaultRowHeight="15.0"/>
  <sheetData>
    <row r="4">
      <c r="F4" s="189" t="s">
        <v>684</v>
      </c>
    </row>
    <row r="6">
      <c r="F6" s="89" t="s">
        <v>685</v>
      </c>
    </row>
    <row r="10">
      <c r="E10" s="8" t="s">
        <v>231</v>
      </c>
    </row>
    <row r="12">
      <c r="E12" s="120" t="s">
        <v>295</v>
      </c>
      <c r="F12" s="120" t="s">
        <v>234</v>
      </c>
      <c r="G12" s="121" t="s">
        <v>296</v>
      </c>
      <c r="H12" s="17"/>
      <c r="I12" s="17"/>
      <c r="J12" s="18"/>
    </row>
    <row r="13">
      <c r="E13" s="122">
        <v>1.0</v>
      </c>
      <c r="F13" s="122">
        <v>1.0</v>
      </c>
      <c r="G13" s="123" t="s">
        <v>686</v>
      </c>
      <c r="H13" s="17"/>
      <c r="I13" s="17"/>
      <c r="J13" s="18"/>
    </row>
    <row r="14">
      <c r="E14" s="122">
        <v>2.0</v>
      </c>
      <c r="F14" s="122">
        <v>1.0</v>
      </c>
      <c r="G14" s="123" t="s">
        <v>687</v>
      </c>
      <c r="H14" s="17"/>
      <c r="I14" s="17"/>
      <c r="J14" s="18"/>
    </row>
    <row r="15">
      <c r="E15" s="122">
        <v>3.0</v>
      </c>
      <c r="F15" s="122" t="s">
        <v>339</v>
      </c>
      <c r="G15" s="123" t="s">
        <v>340</v>
      </c>
      <c r="H15" s="17"/>
      <c r="I15" s="17"/>
      <c r="J15" s="18"/>
    </row>
    <row r="16">
      <c r="E16" s="122">
        <v>4.0</v>
      </c>
      <c r="F16" s="122" t="s">
        <v>339</v>
      </c>
      <c r="G16" s="123" t="s">
        <v>688</v>
      </c>
      <c r="H16" s="17"/>
      <c r="I16" s="17"/>
      <c r="J16" s="18"/>
    </row>
    <row r="17">
      <c r="E17" s="122">
        <v>5.0</v>
      </c>
      <c r="F17" s="122" t="s">
        <v>339</v>
      </c>
      <c r="G17" s="123" t="s">
        <v>689</v>
      </c>
      <c r="H17" s="17"/>
      <c r="I17" s="17"/>
      <c r="J17" s="18"/>
    </row>
    <row r="18">
      <c r="E18" s="122">
        <v>6.0</v>
      </c>
      <c r="F18" s="122">
        <v>1.0</v>
      </c>
      <c r="G18" s="123" t="s">
        <v>343</v>
      </c>
      <c r="H18" s="17"/>
      <c r="I18" s="17"/>
      <c r="J18" s="18"/>
    </row>
    <row r="19">
      <c r="E19" s="122">
        <v>7.0</v>
      </c>
      <c r="F19" s="122">
        <v>1.0</v>
      </c>
      <c r="G19" s="123" t="s">
        <v>690</v>
      </c>
      <c r="H19" s="17"/>
      <c r="I19" s="17"/>
      <c r="J19" s="18"/>
    </row>
    <row r="22">
      <c r="E22" s="8" t="s">
        <v>260</v>
      </c>
    </row>
    <row r="24">
      <c r="E24" s="120" t="s">
        <v>295</v>
      </c>
      <c r="F24" s="120" t="s">
        <v>234</v>
      </c>
      <c r="G24" s="121" t="s">
        <v>296</v>
      </c>
      <c r="H24" s="17"/>
      <c r="I24" s="17"/>
      <c r="J24" s="18"/>
    </row>
    <row r="25">
      <c r="E25" s="122">
        <v>1.0</v>
      </c>
      <c r="F25" s="122">
        <v>1.0</v>
      </c>
      <c r="G25" s="123" t="s">
        <v>691</v>
      </c>
      <c r="H25" s="17"/>
      <c r="I25" s="17"/>
      <c r="J25" s="18"/>
    </row>
    <row r="26">
      <c r="E26" s="122">
        <v>2.0</v>
      </c>
      <c r="F26" s="122">
        <v>1.0</v>
      </c>
      <c r="G26" s="123" t="s">
        <v>692</v>
      </c>
      <c r="H26" s="17"/>
      <c r="I26" s="17"/>
      <c r="J26" s="18"/>
    </row>
    <row r="27">
      <c r="E27" s="122">
        <v>3.0</v>
      </c>
      <c r="F27" s="122">
        <v>1.0</v>
      </c>
      <c r="G27" s="123" t="s">
        <v>693</v>
      </c>
      <c r="H27" s="17"/>
      <c r="I27" s="17"/>
      <c r="J27" s="18"/>
    </row>
    <row r="28">
      <c r="E28" s="122">
        <v>5.0</v>
      </c>
      <c r="F28" s="122" t="s">
        <v>339</v>
      </c>
      <c r="G28" s="123" t="s">
        <v>694</v>
      </c>
      <c r="H28" s="17"/>
      <c r="I28" s="17"/>
      <c r="J28" s="18"/>
    </row>
    <row r="29">
      <c r="E29" s="122">
        <v>6.0</v>
      </c>
      <c r="F29" s="122">
        <v>1.0</v>
      </c>
      <c r="G29" s="123" t="s">
        <v>351</v>
      </c>
      <c r="H29" s="17"/>
      <c r="I29" s="17"/>
      <c r="J29" s="18"/>
    </row>
    <row r="30">
      <c r="E30" s="122">
        <v>7.0</v>
      </c>
      <c r="F30" s="122">
        <v>1.0</v>
      </c>
      <c r="G30" s="123" t="s">
        <v>352</v>
      </c>
      <c r="H30" s="17"/>
      <c r="I30" s="17"/>
      <c r="J30" s="18"/>
    </row>
    <row r="31">
      <c r="E31" s="122">
        <v>8.0</v>
      </c>
      <c r="F31" s="122">
        <v>1.0</v>
      </c>
      <c r="G31" s="123" t="s">
        <v>353</v>
      </c>
      <c r="H31" s="17"/>
      <c r="I31" s="17"/>
      <c r="J31" s="18"/>
    </row>
    <row r="32">
      <c r="E32" s="122">
        <v>9.0</v>
      </c>
      <c r="F32" s="122">
        <v>1.0</v>
      </c>
      <c r="G32" s="123" t="s">
        <v>354</v>
      </c>
      <c r="H32" s="17"/>
      <c r="I32" s="17"/>
      <c r="J32" s="18"/>
    </row>
    <row r="34">
      <c r="E34" s="8" t="s">
        <v>355</v>
      </c>
    </row>
    <row r="36">
      <c r="E36" s="120" t="s">
        <v>295</v>
      </c>
      <c r="F36" s="120" t="s">
        <v>234</v>
      </c>
      <c r="G36" s="121" t="s">
        <v>296</v>
      </c>
      <c r="H36" s="17"/>
      <c r="I36" s="17"/>
      <c r="J36" s="18"/>
    </row>
    <row r="37">
      <c r="E37" s="122">
        <v>1.0</v>
      </c>
      <c r="F37" s="122">
        <v>1.0</v>
      </c>
      <c r="G37" s="123" t="s">
        <v>695</v>
      </c>
      <c r="H37" s="17"/>
      <c r="I37" s="17"/>
      <c r="J37" s="18"/>
    </row>
    <row r="38">
      <c r="E38" s="122">
        <v>2.0</v>
      </c>
      <c r="F38" s="122">
        <v>2.0</v>
      </c>
      <c r="G38" s="123" t="s">
        <v>696</v>
      </c>
      <c r="H38" s="17"/>
      <c r="I38" s="17"/>
      <c r="J38" s="18"/>
      <c r="M38" s="100"/>
    </row>
    <row r="39">
      <c r="E39" s="122">
        <v>3.0</v>
      </c>
      <c r="F39" s="122">
        <v>1.0</v>
      </c>
      <c r="G39" s="123" t="s">
        <v>697</v>
      </c>
      <c r="H39" s="17"/>
      <c r="I39" s="17"/>
      <c r="J39" s="18"/>
      <c r="M39" s="100"/>
    </row>
    <row r="40">
      <c r="E40" s="122">
        <v>4.0</v>
      </c>
      <c r="F40" s="122">
        <v>1.0</v>
      </c>
      <c r="G40" s="123" t="s">
        <v>359</v>
      </c>
      <c r="H40" s="17"/>
      <c r="I40" s="17"/>
      <c r="J40" s="18"/>
      <c r="M40" s="100"/>
    </row>
    <row r="41">
      <c r="E41" s="122">
        <v>5.0</v>
      </c>
      <c r="F41" s="122">
        <v>1.0</v>
      </c>
      <c r="G41" s="123" t="s">
        <v>360</v>
      </c>
      <c r="H41" s="17"/>
      <c r="I41" s="17"/>
      <c r="J41" s="18"/>
      <c r="M41" s="100"/>
    </row>
    <row r="42">
      <c r="E42" s="122">
        <v>6.0</v>
      </c>
      <c r="F42" s="122">
        <v>1.0</v>
      </c>
      <c r="G42" s="123" t="s">
        <v>697</v>
      </c>
      <c r="H42" s="17"/>
      <c r="I42" s="17"/>
      <c r="J42" s="18"/>
    </row>
    <row r="44">
      <c r="E44" s="8" t="s">
        <v>23</v>
      </c>
    </row>
    <row r="46">
      <c r="E46" s="7" t="s">
        <v>698</v>
      </c>
    </row>
  </sheetData>
  <mergeCells count="31">
    <mergeCell ref="F4:I4"/>
    <mergeCell ref="F6:I7"/>
    <mergeCell ref="E10:F10"/>
    <mergeCell ref="G12:J12"/>
    <mergeCell ref="G13:J13"/>
    <mergeCell ref="G14:J14"/>
    <mergeCell ref="G15:J15"/>
    <mergeCell ref="G16:J16"/>
    <mergeCell ref="G17:J17"/>
    <mergeCell ref="G18:J18"/>
    <mergeCell ref="G19:J19"/>
    <mergeCell ref="E22:F22"/>
    <mergeCell ref="G24:J24"/>
    <mergeCell ref="G25:J25"/>
    <mergeCell ref="G26:J26"/>
    <mergeCell ref="G27:J27"/>
    <mergeCell ref="G28:J28"/>
    <mergeCell ref="G29:J29"/>
    <mergeCell ref="G30:J30"/>
    <mergeCell ref="G31:J31"/>
    <mergeCell ref="G32:J32"/>
    <mergeCell ref="G42:J42"/>
    <mergeCell ref="E44:F44"/>
    <mergeCell ref="E46:J46"/>
    <mergeCell ref="E34:F34"/>
    <mergeCell ref="G36:J36"/>
    <mergeCell ref="G37:J37"/>
    <mergeCell ref="G38:J38"/>
    <mergeCell ref="G39:J39"/>
    <mergeCell ref="G40:J40"/>
    <mergeCell ref="G41:J41"/>
  </mergeCells>
  <drawing r:id="rId1"/>
</worksheet>
</file>

<file path=xl/worksheets/sheet2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3.13"/>
    <col customWidth="1" min="10" max="10" width="37.63"/>
    <col customWidth="1" min="11" max="26" width="10.0"/>
  </cols>
  <sheetData>
    <row r="1" ht="12.75" customHeight="1">
      <c r="A1" s="47"/>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699</v>
      </c>
      <c r="C7" s="20" t="s">
        <v>700</v>
      </c>
      <c r="D7" s="20" t="s">
        <v>701</v>
      </c>
      <c r="E7" s="20" t="s">
        <v>702</v>
      </c>
      <c r="F7" s="21" t="s">
        <v>703</v>
      </c>
      <c r="G7" s="22" t="s">
        <v>704</v>
      </c>
      <c r="H7" s="20" t="s">
        <v>20</v>
      </c>
      <c r="I7" s="20" t="s">
        <v>705</v>
      </c>
      <c r="J7" s="190" t="s">
        <v>706</v>
      </c>
      <c r="K7" s="24"/>
      <c r="L7" s="24"/>
      <c r="M7" s="24"/>
      <c r="N7" s="24"/>
      <c r="O7" s="24"/>
      <c r="P7" s="24"/>
      <c r="Q7" s="24"/>
      <c r="R7" s="24"/>
      <c r="S7" s="24"/>
      <c r="T7" s="24"/>
      <c r="U7" s="24"/>
      <c r="V7" s="24"/>
      <c r="W7" s="24"/>
      <c r="X7" s="24"/>
      <c r="Y7" s="24"/>
      <c r="Z7" s="24"/>
    </row>
    <row r="8" ht="92.25" customHeight="1">
      <c r="A8" s="25" t="s">
        <v>24</v>
      </c>
      <c r="B8" s="30" t="s">
        <v>707</v>
      </c>
      <c r="C8" s="191">
        <v>3.232540225E9</v>
      </c>
      <c r="D8" s="87" t="s">
        <v>708</v>
      </c>
      <c r="E8" s="50">
        <v>78740.0</v>
      </c>
      <c r="F8" s="50">
        <f t="shared" ref="F8:F10" si="1">E8*19%</f>
        <v>14960.6</v>
      </c>
      <c r="G8" s="50">
        <f t="shared" ref="G8:G10" si="2">F8+E8</f>
        <v>93700.6</v>
      </c>
      <c r="H8" s="50">
        <f t="shared" ref="H8:H10" si="3">G8</f>
        <v>93700.6</v>
      </c>
      <c r="I8" s="192" t="s">
        <v>81</v>
      </c>
      <c r="J8" s="193" t="s">
        <v>709</v>
      </c>
      <c r="K8" s="5"/>
    </row>
    <row r="9" ht="90.0" customHeight="1">
      <c r="A9" s="25" t="s">
        <v>31</v>
      </c>
      <c r="B9" s="49" t="s">
        <v>710</v>
      </c>
      <c r="C9" s="27" t="s">
        <v>711</v>
      </c>
      <c r="D9" s="30" t="str">
        <f t="shared" ref="D9:D10" si="4">D8</f>
        <v>Licencia Windows 11 Pro ESD Vitalicia
</v>
      </c>
      <c r="E9" s="50">
        <v>43000.0</v>
      </c>
      <c r="F9" s="50">
        <f t="shared" si="1"/>
        <v>8170</v>
      </c>
      <c r="G9" s="50">
        <f t="shared" si="2"/>
        <v>51170</v>
      </c>
      <c r="H9" s="50">
        <f t="shared" si="3"/>
        <v>51170</v>
      </c>
      <c r="I9" s="192" t="s">
        <v>81</v>
      </c>
      <c r="J9" s="193" t="s">
        <v>709</v>
      </c>
      <c r="K9" s="5"/>
    </row>
    <row r="10" ht="95.25" customHeight="1">
      <c r="A10" s="25" t="s">
        <v>37</v>
      </c>
      <c r="B10" s="30" t="s">
        <v>712</v>
      </c>
      <c r="C10" s="30" t="s">
        <v>713</v>
      </c>
      <c r="D10" s="30" t="str">
        <f t="shared" si="4"/>
        <v>Licencia Windows 11 Pro ESD Vitalicia
</v>
      </c>
      <c r="E10" s="50">
        <v>42990.0</v>
      </c>
      <c r="F10" s="50">
        <f t="shared" si="1"/>
        <v>8168.1</v>
      </c>
      <c r="G10" s="50">
        <f t="shared" si="2"/>
        <v>51158.1</v>
      </c>
      <c r="H10" s="50">
        <f t="shared" si="3"/>
        <v>51158.1</v>
      </c>
      <c r="I10" s="192" t="s">
        <v>81</v>
      </c>
      <c r="J10" s="194" t="str">
        <f>J9</f>
        <v>incluye todas las funciones de Windows 11 Home y añade herramientas avanzadas para entornos empresariales como unión a dominio/Azure AD, BitLocker, Escritorio remoto (RDP), Hyper-V (virtualización) y administración mediante Group Policy (GPO).</v>
      </c>
      <c r="K10" s="5"/>
    </row>
    <row r="11" ht="15.0" hidden="1" customHeight="1">
      <c r="A11" s="44"/>
      <c r="B11" s="42"/>
      <c r="C11" s="42"/>
      <c r="D11" s="42"/>
      <c r="E11" s="42"/>
      <c r="F11" s="42"/>
      <c r="G11" s="42"/>
      <c r="H11" s="42"/>
      <c r="I11" s="42"/>
      <c r="J11" s="195"/>
    </row>
    <row r="12" ht="12.75" customHeight="1"/>
    <row r="13" ht="138.75" customHeight="1">
      <c r="A13" s="45" t="s">
        <v>714</v>
      </c>
      <c r="B13" s="17"/>
      <c r="C13" s="17"/>
      <c r="D13" s="17"/>
      <c r="E13" s="17"/>
      <c r="F13" s="17"/>
      <c r="G13" s="17"/>
      <c r="H13" s="17"/>
      <c r="I13" s="17"/>
      <c r="J13" s="18"/>
    </row>
    <row r="14" ht="12.75" customHeight="1"/>
    <row r="15" ht="75.0" customHeight="1">
      <c r="A15" s="45" t="s">
        <v>715</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2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1.75"/>
    <col customWidth="1" min="11" max="12" width="10.0"/>
    <col customWidth="1" min="13" max="13" width="122.75"/>
    <col customWidth="1" min="14" max="26" width="10.0"/>
  </cols>
  <sheetData>
    <row r="1" ht="12.75" customHeight="1">
      <c r="A1" s="47"/>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716</v>
      </c>
      <c r="C7" s="20" t="s">
        <v>717</v>
      </c>
      <c r="D7" s="20" t="s">
        <v>718</v>
      </c>
      <c r="E7" s="20" t="s">
        <v>719</v>
      </c>
      <c r="F7" s="21" t="s">
        <v>720</v>
      </c>
      <c r="G7" s="22" t="s">
        <v>721</v>
      </c>
      <c r="H7" s="20" t="s">
        <v>20</v>
      </c>
      <c r="I7" s="20" t="s">
        <v>722</v>
      </c>
      <c r="J7" s="20" t="s">
        <v>723</v>
      </c>
      <c r="K7" s="24"/>
      <c r="L7" s="24"/>
      <c r="M7" s="24"/>
      <c r="N7" s="24"/>
      <c r="O7" s="24"/>
      <c r="P7" s="24"/>
      <c r="Q7" s="24"/>
      <c r="R7" s="24"/>
      <c r="S7" s="24"/>
      <c r="T7" s="24"/>
      <c r="U7" s="24"/>
      <c r="V7" s="24"/>
      <c r="W7" s="24"/>
      <c r="X7" s="24"/>
      <c r="Y7" s="24"/>
      <c r="Z7" s="24"/>
    </row>
    <row r="8" ht="141.0" customHeight="1">
      <c r="A8" s="32" t="s">
        <v>24</v>
      </c>
      <c r="B8" s="53" t="s">
        <v>724</v>
      </c>
      <c r="C8" s="196" t="s">
        <v>725</v>
      </c>
      <c r="D8" s="137" t="s">
        <v>726</v>
      </c>
      <c r="E8" s="54">
        <v>77034.0</v>
      </c>
      <c r="F8" s="54">
        <f t="shared" ref="F8:F10" si="1">E8*19%</f>
        <v>14636.46</v>
      </c>
      <c r="G8" s="54">
        <f t="shared" ref="G8:G10" si="2">F8+E8</f>
        <v>91670.46</v>
      </c>
      <c r="H8" s="54">
        <f t="shared" ref="H8:H10" si="3">G8</f>
        <v>91670.46</v>
      </c>
      <c r="I8" s="53" t="s">
        <v>81</v>
      </c>
      <c r="J8" s="125" t="s">
        <v>727</v>
      </c>
      <c r="K8" s="5"/>
      <c r="M8" s="197"/>
    </row>
    <row r="9" ht="77.25" customHeight="1">
      <c r="A9" s="25" t="s">
        <v>31</v>
      </c>
      <c r="B9" s="49" t="s">
        <v>728</v>
      </c>
      <c r="C9" s="27" t="s">
        <v>729</v>
      </c>
      <c r="D9" s="30" t="s">
        <v>730</v>
      </c>
      <c r="E9" s="50">
        <v>70203.0</v>
      </c>
      <c r="F9" s="50">
        <f t="shared" si="1"/>
        <v>13338.57</v>
      </c>
      <c r="G9" s="50">
        <f t="shared" si="2"/>
        <v>83541.57</v>
      </c>
      <c r="H9" s="50">
        <f t="shared" si="3"/>
        <v>83541.57</v>
      </c>
      <c r="I9" s="30" t="s">
        <v>81</v>
      </c>
      <c r="J9" s="129" t="s">
        <v>731</v>
      </c>
      <c r="K9" s="5"/>
      <c r="M9" s="197"/>
    </row>
    <row r="10" ht="76.5" customHeight="1">
      <c r="A10" s="25" t="s">
        <v>37</v>
      </c>
      <c r="B10" s="30" t="s">
        <v>732</v>
      </c>
      <c r="C10" s="27" t="s">
        <v>733</v>
      </c>
      <c r="D10" s="30" t="s">
        <v>734</v>
      </c>
      <c r="E10" s="50">
        <v>78003.0</v>
      </c>
      <c r="F10" s="50">
        <f t="shared" si="1"/>
        <v>14820.57</v>
      </c>
      <c r="G10" s="50">
        <f t="shared" si="2"/>
        <v>92823.57</v>
      </c>
      <c r="H10" s="50">
        <f t="shared" si="3"/>
        <v>92823.57</v>
      </c>
      <c r="I10" s="30" t="s">
        <v>81</v>
      </c>
      <c r="J10" s="129" t="s">
        <v>735</v>
      </c>
      <c r="K10" s="5"/>
      <c r="M10" s="197"/>
    </row>
    <row r="11" ht="15.0" hidden="1" customHeight="1">
      <c r="A11" s="44"/>
      <c r="B11" s="42"/>
      <c r="C11" s="42"/>
      <c r="D11" s="42"/>
      <c r="E11" s="42"/>
      <c r="F11" s="42"/>
      <c r="G11" s="42"/>
      <c r="H11" s="42"/>
      <c r="I11" s="42"/>
      <c r="J11" s="42"/>
    </row>
    <row r="12" ht="12.75" customHeight="1"/>
    <row r="13" ht="138.75" customHeight="1">
      <c r="A13" s="45" t="s">
        <v>736</v>
      </c>
      <c r="B13" s="17"/>
      <c r="C13" s="17"/>
      <c r="D13" s="17"/>
      <c r="E13" s="17"/>
      <c r="F13" s="17"/>
      <c r="G13" s="17"/>
      <c r="H13" s="17"/>
      <c r="I13" s="17"/>
      <c r="J13" s="18"/>
    </row>
    <row r="14" ht="12.75" customHeight="1"/>
    <row r="15" ht="75.0" customHeight="1">
      <c r="A15" s="45" t="s">
        <v>737</v>
      </c>
      <c r="B15" s="17"/>
      <c r="C15" s="17"/>
      <c r="D15" s="17"/>
      <c r="E15" s="17"/>
      <c r="F15" s="17"/>
      <c r="G15" s="17"/>
      <c r="H15" s="17"/>
      <c r="I15" s="17"/>
      <c r="J15" s="18"/>
    </row>
    <row r="16" ht="12.75" customHeight="1"/>
    <row r="17" ht="12.75" customHeight="1"/>
    <row r="18" ht="12.75" customHeight="1">
      <c r="A18" s="14" t="s">
        <v>738</v>
      </c>
    </row>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41.25"/>
    <col customWidth="1" min="11" max="26" width="10.0"/>
  </cols>
  <sheetData>
    <row r="1" ht="12.75" customHeight="1">
      <c r="A1" s="47"/>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739</v>
      </c>
      <c r="C7" s="20" t="s">
        <v>740</v>
      </c>
      <c r="D7" s="20" t="s">
        <v>741</v>
      </c>
      <c r="E7" s="20" t="s">
        <v>742</v>
      </c>
      <c r="F7" s="21" t="s">
        <v>743</v>
      </c>
      <c r="G7" s="22" t="s">
        <v>744</v>
      </c>
      <c r="H7" s="20" t="s">
        <v>20</v>
      </c>
      <c r="I7" s="20" t="s">
        <v>745</v>
      </c>
      <c r="J7" s="20" t="s">
        <v>746</v>
      </c>
      <c r="K7" s="24"/>
      <c r="L7" s="24"/>
      <c r="M7" s="24"/>
      <c r="N7" s="24"/>
      <c r="O7" s="24"/>
      <c r="P7" s="24"/>
      <c r="Q7" s="24"/>
      <c r="R7" s="24"/>
      <c r="S7" s="24"/>
      <c r="T7" s="24"/>
      <c r="U7" s="24"/>
      <c r="V7" s="24"/>
      <c r="W7" s="24"/>
      <c r="X7" s="24"/>
      <c r="Y7" s="24"/>
      <c r="Z7" s="24"/>
    </row>
    <row r="8" ht="83.25" customHeight="1">
      <c r="A8" s="32" t="s">
        <v>24</v>
      </c>
      <c r="B8" s="53" t="s">
        <v>747</v>
      </c>
      <c r="C8" s="198" t="s">
        <v>748</v>
      </c>
      <c r="D8" s="137" t="s">
        <v>749</v>
      </c>
      <c r="E8" s="54">
        <v>77034.0</v>
      </c>
      <c r="F8" s="54">
        <f t="shared" ref="F8:F10" si="1">E8*19%</f>
        <v>14636.46</v>
      </c>
      <c r="G8" s="54">
        <f t="shared" ref="G8:G10" si="2">F8+E8</f>
        <v>91670.46</v>
      </c>
      <c r="H8" s="54">
        <f t="shared" ref="H8:H10" si="3">G8</f>
        <v>91670.46</v>
      </c>
      <c r="I8" s="53" t="s">
        <v>81</v>
      </c>
      <c r="J8" s="125" t="s">
        <v>750</v>
      </c>
      <c r="K8" s="5"/>
      <c r="L8" s="14"/>
      <c r="M8" s="14"/>
    </row>
    <row r="9" ht="76.5" customHeight="1">
      <c r="A9" s="25" t="s">
        <v>31</v>
      </c>
      <c r="B9" s="49" t="s">
        <v>728</v>
      </c>
      <c r="C9" s="27" t="s">
        <v>751</v>
      </c>
      <c r="D9" s="30" t="s">
        <v>730</v>
      </c>
      <c r="E9" s="50">
        <v>70203.0</v>
      </c>
      <c r="F9" s="50">
        <f t="shared" si="1"/>
        <v>13338.57</v>
      </c>
      <c r="G9" s="50">
        <f t="shared" si="2"/>
        <v>83541.57</v>
      </c>
      <c r="H9" s="50">
        <f t="shared" si="3"/>
        <v>83541.57</v>
      </c>
      <c r="I9" s="30" t="s">
        <v>81</v>
      </c>
      <c r="J9" s="129" t="s">
        <v>752</v>
      </c>
      <c r="K9" s="5"/>
      <c r="L9" s="14"/>
      <c r="M9" s="14"/>
    </row>
    <row r="10" ht="70.5" customHeight="1">
      <c r="A10" s="25" t="s">
        <v>37</v>
      </c>
      <c r="B10" s="30" t="s">
        <v>732</v>
      </c>
      <c r="C10" s="27" t="s">
        <v>733</v>
      </c>
      <c r="D10" s="30" t="s">
        <v>734</v>
      </c>
      <c r="E10" s="50">
        <v>78003.0</v>
      </c>
      <c r="F10" s="50">
        <f t="shared" si="1"/>
        <v>14820.57</v>
      </c>
      <c r="G10" s="50">
        <f t="shared" si="2"/>
        <v>92823.57</v>
      </c>
      <c r="H10" s="50">
        <f t="shared" si="3"/>
        <v>92823.57</v>
      </c>
      <c r="I10" s="30" t="s">
        <v>81</v>
      </c>
      <c r="J10" s="129" t="s">
        <v>753</v>
      </c>
      <c r="K10" s="5"/>
      <c r="L10" s="197" t="s">
        <v>754</v>
      </c>
    </row>
    <row r="11" ht="15.0" hidden="1" customHeight="1">
      <c r="A11" s="44"/>
      <c r="B11" s="42"/>
      <c r="C11" s="42"/>
      <c r="D11" s="42"/>
      <c r="E11" s="42"/>
      <c r="F11" s="42"/>
      <c r="G11" s="42"/>
      <c r="H11" s="42"/>
      <c r="I11" s="42"/>
      <c r="J11" s="42"/>
    </row>
    <row r="12" ht="12.75" customHeight="1"/>
    <row r="13" ht="138.75" customHeight="1">
      <c r="A13" s="45" t="s">
        <v>755</v>
      </c>
      <c r="B13" s="17"/>
      <c r="C13" s="17"/>
      <c r="D13" s="17"/>
      <c r="E13" s="17"/>
      <c r="F13" s="17"/>
      <c r="G13" s="17"/>
      <c r="H13" s="17"/>
      <c r="I13" s="17"/>
      <c r="J13" s="18"/>
    </row>
    <row r="14" ht="12.75" customHeight="1"/>
    <row r="15" ht="75.0" customHeight="1">
      <c r="A15" s="45" t="s">
        <v>756</v>
      </c>
      <c r="B15" s="17"/>
      <c r="C15" s="17"/>
      <c r="D15" s="17"/>
      <c r="E15" s="17"/>
      <c r="F15" s="17"/>
      <c r="G15" s="17"/>
      <c r="H15" s="17"/>
      <c r="I15" s="17"/>
      <c r="J15" s="18"/>
    </row>
    <row r="16" ht="12.75" customHeight="1"/>
    <row r="17" ht="12.75" customHeight="1">
      <c r="A17" s="14" t="s">
        <v>757</v>
      </c>
    </row>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1155CC"/>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47"/>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758</v>
      </c>
      <c r="C7" s="20" t="s">
        <v>759</v>
      </c>
      <c r="D7" s="20" t="s">
        <v>760</v>
      </c>
      <c r="E7" s="20" t="s">
        <v>761</v>
      </c>
      <c r="F7" s="21" t="s">
        <v>762</v>
      </c>
      <c r="G7" s="22" t="s">
        <v>763</v>
      </c>
      <c r="H7" s="20" t="s">
        <v>20</v>
      </c>
      <c r="I7" s="20" t="s">
        <v>764</v>
      </c>
      <c r="J7" s="20" t="s">
        <v>765</v>
      </c>
      <c r="K7" s="24"/>
      <c r="L7" s="24"/>
      <c r="M7" s="24"/>
      <c r="N7" s="24"/>
      <c r="O7" s="24"/>
      <c r="P7" s="24"/>
      <c r="Q7" s="24"/>
      <c r="R7" s="24"/>
      <c r="S7" s="24"/>
      <c r="T7" s="24"/>
      <c r="U7" s="24"/>
      <c r="V7" s="24"/>
      <c r="W7" s="24"/>
      <c r="X7" s="24"/>
      <c r="Y7" s="24"/>
      <c r="Z7" s="24"/>
    </row>
    <row r="8" ht="94.5" customHeight="1">
      <c r="A8" s="32" t="s">
        <v>24</v>
      </c>
      <c r="B8" s="53" t="s">
        <v>766</v>
      </c>
      <c r="C8" s="199" t="s">
        <v>767</v>
      </c>
      <c r="D8" s="200" t="s">
        <v>768</v>
      </c>
      <c r="E8" s="54">
        <v>744.9</v>
      </c>
      <c r="F8" s="54">
        <v>886.9</v>
      </c>
      <c r="G8" s="54">
        <v>227.49</v>
      </c>
      <c r="H8" s="54">
        <f t="shared" ref="H8:H10" si="1">G8</f>
        <v>227.49</v>
      </c>
      <c r="I8" s="53" t="s">
        <v>81</v>
      </c>
      <c r="J8" s="53" t="s">
        <v>769</v>
      </c>
      <c r="K8" s="5" t="s">
        <v>770</v>
      </c>
    </row>
    <row r="9" ht="96.0" customHeight="1">
      <c r="A9" s="25" t="s">
        <v>31</v>
      </c>
      <c r="B9" s="30" t="s">
        <v>771</v>
      </c>
      <c r="C9" s="27" t="s">
        <v>772</v>
      </c>
      <c r="D9" s="30" t="s">
        <v>773</v>
      </c>
      <c r="E9" s="50" t="s">
        <v>774</v>
      </c>
      <c r="F9" s="50" t="s">
        <v>775</v>
      </c>
      <c r="G9" s="50">
        <v>337.72</v>
      </c>
      <c r="H9" s="50">
        <f t="shared" si="1"/>
        <v>337.72</v>
      </c>
      <c r="I9" s="30" t="s">
        <v>81</v>
      </c>
      <c r="J9" s="30" t="s">
        <v>776</v>
      </c>
      <c r="K9" s="5"/>
    </row>
    <row r="10" ht="102.0" customHeight="1">
      <c r="A10" s="25" t="s">
        <v>37</v>
      </c>
      <c r="B10" s="201" t="s">
        <v>777</v>
      </c>
      <c r="C10" s="27" t="s">
        <v>778</v>
      </c>
      <c r="D10" s="30" t="s">
        <v>779</v>
      </c>
      <c r="E10" s="50">
        <v>209.243</v>
      </c>
      <c r="F10" s="50">
        <v>249.0</v>
      </c>
      <c r="G10" s="50">
        <v>63777.0</v>
      </c>
      <c r="H10" s="50">
        <f t="shared" si="1"/>
        <v>63777</v>
      </c>
      <c r="I10" s="30" t="s">
        <v>81</v>
      </c>
      <c r="J10" s="30" t="s">
        <v>780</v>
      </c>
      <c r="K10" s="5"/>
    </row>
    <row r="11" ht="15.0" hidden="1" customHeight="1">
      <c r="A11" s="44"/>
      <c r="B11" s="42"/>
      <c r="C11" s="42"/>
      <c r="D11" s="42"/>
      <c r="E11" s="42"/>
      <c r="F11" s="42"/>
      <c r="G11" s="42"/>
      <c r="H11" s="42"/>
      <c r="I11" s="42"/>
      <c r="J11" s="42"/>
    </row>
    <row r="12" ht="12.75" customHeight="1"/>
    <row r="13" ht="138.75" customHeight="1">
      <c r="A13" s="45" t="s">
        <v>781</v>
      </c>
      <c r="B13" s="17"/>
      <c r="C13" s="17"/>
      <c r="D13" s="17"/>
      <c r="E13" s="17"/>
      <c r="F13" s="17"/>
      <c r="G13" s="17"/>
      <c r="H13" s="17"/>
      <c r="I13" s="17"/>
      <c r="J13" s="18"/>
    </row>
    <row r="14" ht="12.75" customHeight="1"/>
    <row r="15" ht="75.0" customHeight="1">
      <c r="A15" s="45" t="s">
        <v>782</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4.75"/>
    <col customWidth="1" min="2" max="2" width="28.5"/>
    <col customWidth="1" min="3" max="3" width="54.13"/>
  </cols>
  <sheetData>
    <row r="1">
      <c r="A1" s="202" t="s">
        <v>783</v>
      </c>
      <c r="B1" s="203"/>
      <c r="C1" s="203"/>
    </row>
    <row r="2">
      <c r="A2" s="203"/>
      <c r="B2" s="203"/>
      <c r="C2" s="203"/>
    </row>
    <row r="3">
      <c r="A3" s="204" t="s">
        <v>784</v>
      </c>
      <c r="B3" s="203"/>
      <c r="C3" s="203"/>
    </row>
    <row r="4">
      <c r="A4" s="203"/>
      <c r="B4" s="203"/>
      <c r="C4" s="203"/>
    </row>
    <row r="5">
      <c r="A5" s="205" t="s">
        <v>785</v>
      </c>
      <c r="B5" s="203"/>
      <c r="C5" s="203"/>
    </row>
    <row r="6">
      <c r="A6" s="203"/>
      <c r="B6" s="203"/>
      <c r="C6" s="203"/>
    </row>
    <row r="7">
      <c r="A7" s="206" t="s">
        <v>786</v>
      </c>
      <c r="B7" s="203"/>
      <c r="C7" s="203"/>
    </row>
    <row r="8">
      <c r="A8" s="203"/>
      <c r="B8" s="203"/>
      <c r="C8" s="203"/>
    </row>
    <row r="9">
      <c r="A9" s="207" t="s">
        <v>232</v>
      </c>
      <c r="B9" s="207" t="s">
        <v>234</v>
      </c>
      <c r="C9" s="207" t="s">
        <v>233</v>
      </c>
    </row>
    <row r="10">
      <c r="A10" s="31">
        <v>1.0</v>
      </c>
      <c r="B10" s="31">
        <v>1.0</v>
      </c>
      <c r="C10" s="31" t="s">
        <v>787</v>
      </c>
    </row>
    <row r="11">
      <c r="A11" s="31">
        <v>2.0</v>
      </c>
      <c r="B11" s="31">
        <v>10.0</v>
      </c>
      <c r="C11" s="31" t="s">
        <v>788</v>
      </c>
    </row>
    <row r="12">
      <c r="A12" s="31">
        <v>3.0</v>
      </c>
      <c r="B12" s="31">
        <v>1.0</v>
      </c>
      <c r="C12" s="31" t="s">
        <v>789</v>
      </c>
    </row>
    <row r="13">
      <c r="A13" s="208"/>
      <c r="B13" s="208"/>
      <c r="C13" s="208"/>
    </row>
    <row r="14">
      <c r="A14" s="208"/>
      <c r="B14" s="208"/>
      <c r="C14" s="208"/>
    </row>
    <row r="15">
      <c r="A15" s="208"/>
      <c r="B15" s="208"/>
      <c r="C15" s="208"/>
    </row>
    <row r="16">
      <c r="A16" s="203"/>
      <c r="B16" s="203"/>
      <c r="C16" s="203"/>
    </row>
    <row r="17">
      <c r="A17" s="206" t="s">
        <v>790</v>
      </c>
      <c r="B17" s="203"/>
      <c r="C17" s="203"/>
    </row>
    <row r="18">
      <c r="A18" s="203"/>
      <c r="B18" s="203"/>
      <c r="C18" s="203"/>
    </row>
    <row r="19">
      <c r="A19" s="90" t="s">
        <v>295</v>
      </c>
      <c r="B19" s="90" t="s">
        <v>234</v>
      </c>
      <c r="C19" s="90" t="s">
        <v>233</v>
      </c>
    </row>
    <row r="20">
      <c r="A20" s="31">
        <v>1.0</v>
      </c>
      <c r="B20" s="31">
        <v>1.0</v>
      </c>
      <c r="C20" s="31" t="s">
        <v>791</v>
      </c>
    </row>
    <row r="21">
      <c r="A21" s="31">
        <v>2.0</v>
      </c>
      <c r="B21" s="31">
        <v>1.0</v>
      </c>
      <c r="C21" s="31" t="s">
        <v>792</v>
      </c>
    </row>
    <row r="22">
      <c r="A22" s="31">
        <v>3.0</v>
      </c>
      <c r="B22" s="31">
        <v>1.0</v>
      </c>
      <c r="C22" s="31" t="s">
        <v>793</v>
      </c>
    </row>
    <row r="23">
      <c r="A23" s="31">
        <v>4.0</v>
      </c>
      <c r="B23" s="31">
        <v>1.0</v>
      </c>
      <c r="C23" s="31" t="s">
        <v>794</v>
      </c>
    </row>
    <row r="24">
      <c r="A24" s="31">
        <v>5.0</v>
      </c>
      <c r="B24" s="31">
        <v>1.0</v>
      </c>
      <c r="C24" s="31" t="s">
        <v>795</v>
      </c>
    </row>
    <row r="25">
      <c r="A25" s="31">
        <v>6.0</v>
      </c>
      <c r="B25" s="31">
        <v>1.0</v>
      </c>
      <c r="C25" s="31" t="s">
        <v>796</v>
      </c>
    </row>
    <row r="26">
      <c r="A26" s="203"/>
      <c r="B26" s="203"/>
      <c r="C26" s="203"/>
    </row>
    <row r="27">
      <c r="A27" s="206" t="s">
        <v>797</v>
      </c>
      <c r="B27" s="203"/>
      <c r="C27" s="203"/>
    </row>
    <row r="28">
      <c r="A28" s="203"/>
      <c r="B28" s="203"/>
      <c r="C28" s="203"/>
    </row>
    <row r="29">
      <c r="A29" s="90" t="s">
        <v>295</v>
      </c>
      <c r="B29" s="90" t="s">
        <v>234</v>
      </c>
      <c r="C29" s="90" t="s">
        <v>798</v>
      </c>
    </row>
    <row r="30">
      <c r="A30" s="31">
        <v>1.0</v>
      </c>
      <c r="B30" s="31" t="s">
        <v>799</v>
      </c>
      <c r="C30" s="31" t="s">
        <v>800</v>
      </c>
    </row>
    <row r="31">
      <c r="A31" s="202"/>
      <c r="B31" s="203"/>
      <c r="C31" s="203"/>
    </row>
    <row r="32">
      <c r="A32" s="203"/>
      <c r="B32" s="203"/>
      <c r="C32" s="203"/>
    </row>
    <row r="33">
      <c r="A33" s="204"/>
      <c r="B33" s="203"/>
      <c r="C33" s="203"/>
    </row>
    <row r="34">
      <c r="A34" s="203"/>
      <c r="B34" s="203"/>
      <c r="C34" s="203"/>
    </row>
    <row r="35">
      <c r="A35" s="205"/>
      <c r="B35" s="203"/>
      <c r="C35" s="203"/>
    </row>
    <row r="36">
      <c r="A36" s="203"/>
      <c r="B36" s="203"/>
      <c r="C36" s="203"/>
    </row>
    <row r="37">
      <c r="A37" s="206"/>
      <c r="B37" s="203"/>
      <c r="C37" s="203"/>
    </row>
    <row r="38">
      <c r="A38" s="203"/>
      <c r="B38" s="203"/>
      <c r="C38" s="203"/>
    </row>
    <row r="39">
      <c r="A39" s="209"/>
      <c r="B39" s="209"/>
      <c r="C39" s="209"/>
    </row>
    <row r="40">
      <c r="A40" s="210"/>
      <c r="B40" s="210"/>
      <c r="C40" s="210"/>
    </row>
    <row r="41">
      <c r="A41" s="210"/>
      <c r="B41" s="210"/>
      <c r="C41" s="210"/>
    </row>
    <row r="42">
      <c r="A42" s="210"/>
      <c r="B42" s="210"/>
      <c r="C42" s="210"/>
    </row>
    <row r="43">
      <c r="A43" s="210"/>
      <c r="B43" s="210"/>
      <c r="C43" s="210"/>
    </row>
    <row r="44">
      <c r="A44" s="210"/>
      <c r="B44" s="210"/>
      <c r="C44" s="210"/>
    </row>
    <row r="45">
      <c r="A45" s="210"/>
      <c r="B45" s="210"/>
      <c r="C45" s="210"/>
    </row>
    <row r="46">
      <c r="A46" s="203"/>
      <c r="B46" s="203"/>
      <c r="C46" s="203"/>
    </row>
    <row r="47">
      <c r="A47" s="206"/>
      <c r="B47" s="203"/>
      <c r="C47" s="203"/>
    </row>
    <row r="48">
      <c r="A48" s="203"/>
      <c r="B48" s="203"/>
      <c r="C48" s="203"/>
    </row>
    <row r="49">
      <c r="A49" s="209"/>
      <c r="B49" s="209"/>
      <c r="C49" s="209"/>
    </row>
    <row r="50">
      <c r="A50" s="210"/>
      <c r="B50" s="210"/>
      <c r="C50" s="210"/>
    </row>
    <row r="51">
      <c r="A51" s="210"/>
      <c r="B51" s="210"/>
      <c r="C51" s="210"/>
    </row>
    <row r="52">
      <c r="A52" s="210"/>
      <c r="B52" s="210"/>
      <c r="C52" s="210"/>
    </row>
    <row r="53">
      <c r="A53" s="210"/>
      <c r="B53" s="210"/>
      <c r="C53" s="210"/>
    </row>
    <row r="54">
      <c r="A54" s="210"/>
      <c r="B54" s="210"/>
      <c r="C54" s="210"/>
    </row>
    <row r="55">
      <c r="A55" s="210"/>
      <c r="B55" s="210"/>
      <c r="C55" s="210"/>
    </row>
    <row r="56">
      <c r="A56" s="210"/>
      <c r="B56" s="210"/>
      <c r="C56" s="210"/>
    </row>
    <row r="57">
      <c r="A57" s="203"/>
      <c r="B57" s="203"/>
      <c r="C57" s="203"/>
    </row>
    <row r="58">
      <c r="A58" s="206"/>
      <c r="B58" s="203"/>
      <c r="C58" s="203"/>
    </row>
    <row r="59">
      <c r="A59" s="203"/>
      <c r="B59" s="203"/>
      <c r="C59" s="203"/>
    </row>
    <row r="60">
      <c r="A60" s="209"/>
      <c r="B60" s="209"/>
      <c r="C60" s="209"/>
    </row>
    <row r="61">
      <c r="A61" s="210"/>
      <c r="B61" s="210"/>
      <c r="C61" s="210"/>
    </row>
    <row r="62">
      <c r="A62" s="202"/>
      <c r="B62" s="203"/>
      <c r="C62" s="203"/>
    </row>
    <row r="63">
      <c r="A63" s="203"/>
      <c r="B63" s="203"/>
      <c r="C63" s="203"/>
    </row>
    <row r="64">
      <c r="A64" s="204"/>
      <c r="B64" s="203"/>
      <c r="C64" s="203"/>
    </row>
    <row r="65">
      <c r="A65" s="203"/>
      <c r="B65" s="203"/>
      <c r="C65" s="203"/>
    </row>
    <row r="66">
      <c r="A66" s="205"/>
      <c r="B66" s="203"/>
      <c r="C66" s="203"/>
    </row>
    <row r="67">
      <c r="A67" s="203"/>
      <c r="B67" s="203"/>
      <c r="C67" s="203"/>
    </row>
    <row r="68">
      <c r="A68" s="206"/>
      <c r="B68" s="203"/>
      <c r="C68" s="203"/>
    </row>
    <row r="69">
      <c r="A69" s="203"/>
      <c r="B69" s="203"/>
      <c r="C69" s="203"/>
    </row>
    <row r="70">
      <c r="A70" s="209"/>
      <c r="B70" s="209"/>
      <c r="C70" s="209"/>
    </row>
    <row r="71">
      <c r="A71" s="210"/>
      <c r="B71" s="210"/>
      <c r="C71" s="210"/>
    </row>
    <row r="72">
      <c r="A72" s="210"/>
      <c r="B72" s="210"/>
      <c r="C72" s="210"/>
    </row>
    <row r="73">
      <c r="A73" s="210"/>
      <c r="B73" s="210"/>
      <c r="C73" s="210"/>
    </row>
    <row r="74">
      <c r="A74" s="210"/>
      <c r="B74" s="210"/>
      <c r="C74" s="210"/>
    </row>
    <row r="75">
      <c r="A75" s="210"/>
      <c r="B75" s="210"/>
      <c r="C75" s="210"/>
    </row>
    <row r="76">
      <c r="A76" s="210"/>
      <c r="B76" s="210"/>
      <c r="C76" s="210"/>
    </row>
    <row r="77">
      <c r="A77" s="203"/>
      <c r="B77" s="203"/>
      <c r="C77" s="203"/>
    </row>
    <row r="78">
      <c r="A78" s="206"/>
      <c r="B78" s="203"/>
      <c r="C78" s="203"/>
    </row>
    <row r="79">
      <c r="A79" s="203"/>
      <c r="B79" s="203"/>
      <c r="C79" s="203"/>
    </row>
    <row r="80">
      <c r="A80" s="209"/>
      <c r="B80" s="209"/>
      <c r="C80" s="209"/>
    </row>
    <row r="81">
      <c r="A81" s="210"/>
      <c r="B81" s="210"/>
      <c r="C81" s="210"/>
    </row>
    <row r="82">
      <c r="A82" s="210"/>
      <c r="B82" s="210"/>
      <c r="C82" s="210"/>
    </row>
    <row r="83">
      <c r="A83" s="210"/>
      <c r="B83" s="210"/>
      <c r="C83" s="210"/>
    </row>
    <row r="84">
      <c r="A84" s="210"/>
      <c r="B84" s="210"/>
      <c r="C84" s="210"/>
    </row>
    <row r="85">
      <c r="A85" s="210"/>
      <c r="B85" s="210"/>
      <c r="C85" s="210"/>
    </row>
    <row r="86">
      <c r="A86" s="210"/>
      <c r="B86" s="210"/>
      <c r="C86" s="210"/>
    </row>
    <row r="87">
      <c r="A87" s="203"/>
      <c r="B87" s="203"/>
      <c r="C87" s="203"/>
    </row>
    <row r="88">
      <c r="A88" s="206"/>
      <c r="B88" s="203"/>
      <c r="C88" s="203"/>
    </row>
    <row r="89">
      <c r="A89" s="203"/>
      <c r="B89" s="203"/>
      <c r="C89" s="203"/>
    </row>
    <row r="90">
      <c r="A90" s="209"/>
      <c r="B90" s="209"/>
      <c r="C90" s="209"/>
    </row>
    <row r="91">
      <c r="A91" s="210"/>
      <c r="B91" s="210"/>
      <c r="C91" s="210"/>
    </row>
    <row r="92">
      <c r="A92" s="202"/>
      <c r="B92" s="203"/>
      <c r="C92" s="203"/>
    </row>
    <row r="93">
      <c r="A93" s="203"/>
      <c r="B93" s="203"/>
      <c r="C93" s="203"/>
    </row>
    <row r="94">
      <c r="A94" s="204"/>
      <c r="B94" s="203"/>
      <c r="C94" s="203"/>
    </row>
    <row r="95">
      <c r="A95" s="203"/>
      <c r="B95" s="203"/>
      <c r="C95" s="203"/>
    </row>
    <row r="96">
      <c r="A96" s="205"/>
      <c r="B96" s="203"/>
      <c r="C96" s="203"/>
    </row>
    <row r="97">
      <c r="A97" s="203"/>
      <c r="B97" s="203"/>
      <c r="C97" s="203"/>
    </row>
    <row r="98">
      <c r="A98" s="206"/>
      <c r="B98" s="203"/>
      <c r="C98" s="203"/>
    </row>
    <row r="99">
      <c r="A99" s="203"/>
      <c r="B99" s="203"/>
      <c r="C99" s="203"/>
    </row>
    <row r="100">
      <c r="A100" s="209"/>
      <c r="B100" s="209"/>
      <c r="C100" s="209"/>
    </row>
    <row r="101">
      <c r="A101" s="210"/>
      <c r="B101" s="210"/>
      <c r="C101" s="210"/>
    </row>
    <row r="102">
      <c r="A102" s="210"/>
      <c r="B102" s="210"/>
      <c r="C102" s="210"/>
    </row>
    <row r="103">
      <c r="A103" s="210"/>
      <c r="B103" s="210"/>
      <c r="C103" s="210"/>
    </row>
    <row r="104">
      <c r="A104" s="210"/>
      <c r="B104" s="210"/>
      <c r="C104" s="210"/>
    </row>
    <row r="105">
      <c r="A105" s="210"/>
      <c r="B105" s="210"/>
      <c r="C105" s="210"/>
    </row>
    <row r="106">
      <c r="A106" s="203"/>
      <c r="B106" s="203"/>
      <c r="C106" s="203"/>
    </row>
    <row r="107">
      <c r="A107" s="206"/>
      <c r="B107" s="203"/>
      <c r="C107" s="203"/>
    </row>
    <row r="108">
      <c r="A108" s="203"/>
      <c r="B108" s="203"/>
      <c r="C108" s="203"/>
    </row>
    <row r="109">
      <c r="A109" s="209"/>
      <c r="B109" s="209"/>
      <c r="C109" s="209"/>
    </row>
    <row r="110">
      <c r="A110" s="210"/>
      <c r="B110" s="210"/>
      <c r="C110" s="210"/>
    </row>
    <row r="111">
      <c r="A111" s="210"/>
      <c r="B111" s="210"/>
      <c r="C111" s="210"/>
    </row>
    <row r="112">
      <c r="A112" s="210"/>
      <c r="B112" s="210"/>
      <c r="C112" s="210"/>
    </row>
    <row r="113">
      <c r="A113" s="210"/>
      <c r="B113" s="210"/>
      <c r="C113" s="210"/>
    </row>
    <row r="114">
      <c r="A114" s="210"/>
      <c r="B114" s="210"/>
      <c r="C114" s="210"/>
    </row>
    <row r="115">
      <c r="A115" s="210"/>
      <c r="B115" s="210"/>
      <c r="C115" s="210"/>
    </row>
    <row r="116">
      <c r="A116" s="203"/>
      <c r="B116" s="203"/>
      <c r="C116" s="203"/>
    </row>
    <row r="117">
      <c r="A117" s="206"/>
      <c r="B117" s="203"/>
      <c r="C117" s="203"/>
    </row>
    <row r="118">
      <c r="A118" s="203"/>
      <c r="B118" s="203"/>
      <c r="C118" s="203"/>
    </row>
    <row r="119">
      <c r="A119" s="209"/>
      <c r="B119" s="209"/>
      <c r="C119" s="209"/>
    </row>
    <row r="120">
      <c r="A120" s="210"/>
      <c r="B120" s="210"/>
      <c r="C120" s="210"/>
    </row>
    <row r="121">
      <c r="A121" s="202"/>
      <c r="B121" s="203"/>
      <c r="C121" s="203"/>
    </row>
    <row r="122">
      <c r="A122" s="203"/>
      <c r="B122" s="203"/>
      <c r="C122" s="203"/>
    </row>
    <row r="123">
      <c r="A123" s="204"/>
      <c r="B123" s="203"/>
      <c r="C123" s="203"/>
    </row>
    <row r="124">
      <c r="A124" s="203"/>
      <c r="B124" s="203"/>
      <c r="C124" s="203"/>
    </row>
    <row r="125">
      <c r="A125" s="205"/>
      <c r="B125" s="203"/>
      <c r="C125" s="203"/>
    </row>
    <row r="126">
      <c r="A126" s="203"/>
      <c r="B126" s="203"/>
      <c r="C126" s="203"/>
    </row>
    <row r="127">
      <c r="A127" s="206"/>
      <c r="B127" s="203"/>
      <c r="C127" s="203"/>
    </row>
    <row r="128">
      <c r="A128" s="203"/>
      <c r="B128" s="203"/>
      <c r="C128" s="203"/>
    </row>
    <row r="129">
      <c r="A129" s="209"/>
      <c r="B129" s="209"/>
      <c r="C129" s="209"/>
    </row>
    <row r="130">
      <c r="A130" s="210"/>
      <c r="B130" s="210"/>
      <c r="C130" s="210"/>
    </row>
    <row r="131">
      <c r="A131" s="210"/>
      <c r="B131" s="210"/>
      <c r="C131" s="210"/>
    </row>
    <row r="132">
      <c r="A132" s="210"/>
      <c r="B132" s="210"/>
      <c r="C132" s="210"/>
    </row>
    <row r="133">
      <c r="A133" s="210"/>
      <c r="B133" s="210"/>
      <c r="C133" s="210"/>
    </row>
    <row r="134">
      <c r="A134" s="210"/>
      <c r="B134" s="210"/>
      <c r="C134" s="210"/>
    </row>
    <row r="135">
      <c r="A135" s="203"/>
      <c r="B135" s="203"/>
      <c r="C135" s="203"/>
    </row>
    <row r="136">
      <c r="A136" s="206"/>
      <c r="B136" s="203"/>
      <c r="C136" s="203"/>
    </row>
    <row r="137">
      <c r="A137" s="203"/>
      <c r="B137" s="203"/>
      <c r="C137" s="203"/>
    </row>
    <row r="138">
      <c r="A138" s="209"/>
      <c r="B138" s="209"/>
      <c r="C138" s="209"/>
    </row>
    <row r="139">
      <c r="A139" s="210"/>
      <c r="B139" s="210"/>
      <c r="C139" s="210"/>
    </row>
    <row r="140">
      <c r="A140" s="210"/>
      <c r="B140" s="210"/>
      <c r="C140" s="210"/>
    </row>
    <row r="141">
      <c r="A141" s="210"/>
      <c r="B141" s="210"/>
      <c r="C141" s="210"/>
    </row>
    <row r="142">
      <c r="A142" s="210"/>
      <c r="B142" s="210"/>
      <c r="C142" s="210"/>
    </row>
    <row r="143">
      <c r="A143" s="210"/>
      <c r="B143" s="210"/>
      <c r="C143" s="210"/>
    </row>
    <row r="144">
      <c r="A144" s="210"/>
      <c r="B144" s="210"/>
      <c r="C144" s="210"/>
    </row>
    <row r="145">
      <c r="A145" s="203"/>
      <c r="B145" s="203"/>
      <c r="C145" s="203"/>
    </row>
    <row r="146">
      <c r="A146" s="206"/>
      <c r="B146" s="203"/>
      <c r="C146" s="203"/>
    </row>
    <row r="147">
      <c r="A147" s="203"/>
      <c r="B147" s="203"/>
      <c r="C147" s="203"/>
    </row>
    <row r="148">
      <c r="A148" s="209"/>
      <c r="B148" s="209"/>
      <c r="C148" s="209"/>
    </row>
    <row r="149">
      <c r="A149" s="210"/>
      <c r="B149" s="210"/>
      <c r="C149" s="210"/>
    </row>
    <row r="150">
      <c r="A150" s="202"/>
      <c r="B150" s="203"/>
      <c r="C150" s="203"/>
    </row>
    <row r="151">
      <c r="A151" s="203"/>
      <c r="B151" s="203"/>
      <c r="C151" s="203"/>
    </row>
    <row r="152">
      <c r="A152" s="204"/>
      <c r="B152" s="203"/>
      <c r="C152" s="203"/>
    </row>
    <row r="153">
      <c r="A153" s="203"/>
      <c r="B153" s="203"/>
      <c r="C153" s="203"/>
    </row>
    <row r="154">
      <c r="A154" s="205"/>
      <c r="B154" s="203"/>
      <c r="C154" s="203"/>
    </row>
    <row r="155">
      <c r="A155" s="203"/>
      <c r="B155" s="203"/>
      <c r="C155" s="203"/>
    </row>
    <row r="156">
      <c r="A156" s="206"/>
      <c r="B156" s="203"/>
      <c r="C156" s="203"/>
    </row>
    <row r="157">
      <c r="A157" s="203"/>
      <c r="B157" s="203"/>
      <c r="C157" s="203"/>
    </row>
    <row r="158">
      <c r="A158" s="209"/>
      <c r="B158" s="209"/>
      <c r="C158" s="209"/>
    </row>
    <row r="159">
      <c r="A159" s="210"/>
      <c r="B159" s="210"/>
      <c r="C159" s="210"/>
    </row>
    <row r="160">
      <c r="A160" s="210"/>
      <c r="B160" s="210"/>
      <c r="C160" s="210"/>
    </row>
    <row r="161">
      <c r="A161" s="210"/>
      <c r="B161" s="210"/>
      <c r="C161" s="210"/>
    </row>
    <row r="162">
      <c r="A162" s="210"/>
      <c r="B162" s="210"/>
      <c r="C162" s="210"/>
    </row>
    <row r="163">
      <c r="A163" s="210"/>
      <c r="B163" s="210"/>
      <c r="C163" s="210"/>
    </row>
    <row r="164">
      <c r="A164" s="203"/>
      <c r="B164" s="203"/>
      <c r="C164" s="203"/>
    </row>
    <row r="165">
      <c r="A165" s="206"/>
      <c r="B165" s="203"/>
      <c r="C165" s="203"/>
    </row>
    <row r="166">
      <c r="A166" s="203"/>
      <c r="B166" s="203"/>
      <c r="C166" s="203"/>
    </row>
    <row r="167">
      <c r="A167" s="209"/>
      <c r="B167" s="209"/>
      <c r="C167" s="209"/>
    </row>
    <row r="168">
      <c r="A168" s="210"/>
      <c r="B168" s="210"/>
      <c r="C168" s="210"/>
    </row>
    <row r="169">
      <c r="A169" s="210"/>
      <c r="B169" s="210"/>
      <c r="C169" s="210"/>
    </row>
    <row r="170">
      <c r="A170" s="210"/>
      <c r="B170" s="210"/>
      <c r="C170" s="210"/>
    </row>
    <row r="171">
      <c r="A171" s="210"/>
      <c r="B171" s="210"/>
      <c r="C171" s="210"/>
    </row>
    <row r="172">
      <c r="A172" s="210"/>
      <c r="B172" s="210"/>
      <c r="C172" s="210"/>
    </row>
    <row r="173">
      <c r="A173" s="210"/>
      <c r="B173" s="210"/>
      <c r="C173" s="210"/>
    </row>
    <row r="174">
      <c r="A174" s="203"/>
      <c r="B174" s="203"/>
      <c r="C174" s="203"/>
    </row>
    <row r="175">
      <c r="A175" s="206"/>
      <c r="B175" s="203"/>
      <c r="C175" s="203"/>
    </row>
    <row r="176">
      <c r="A176" s="203"/>
      <c r="B176" s="203"/>
      <c r="C176" s="203"/>
    </row>
    <row r="177">
      <c r="A177" s="209"/>
      <c r="B177" s="209"/>
      <c r="C177" s="209"/>
    </row>
    <row r="178">
      <c r="A178" s="210"/>
      <c r="B178" s="210"/>
      <c r="C178" s="210"/>
    </row>
    <row r="179">
      <c r="A179" s="203"/>
      <c r="B179" s="203"/>
      <c r="C179" s="203"/>
    </row>
    <row r="180">
      <c r="A180" s="203"/>
      <c r="B180" s="203"/>
      <c r="C180" s="203"/>
    </row>
    <row r="181">
      <c r="A181" s="203"/>
      <c r="B181" s="203"/>
      <c r="C181" s="203"/>
    </row>
    <row r="182">
      <c r="A182" s="203"/>
      <c r="B182" s="203"/>
      <c r="C182" s="203"/>
    </row>
    <row r="183">
      <c r="A183" s="202"/>
      <c r="B183" s="203"/>
      <c r="C183" s="203"/>
    </row>
    <row r="184">
      <c r="A184" s="203"/>
      <c r="B184" s="203"/>
      <c r="C184" s="203"/>
    </row>
    <row r="185">
      <c r="A185" s="204"/>
      <c r="B185" s="203"/>
      <c r="C185" s="203"/>
    </row>
    <row r="186">
      <c r="A186" s="203"/>
      <c r="B186" s="203"/>
      <c r="C186" s="203"/>
    </row>
    <row r="187">
      <c r="A187" s="205"/>
      <c r="B187" s="203"/>
      <c r="C187" s="203"/>
    </row>
    <row r="188">
      <c r="A188" s="203"/>
      <c r="B188" s="203"/>
      <c r="C188" s="203"/>
    </row>
    <row r="189">
      <c r="A189" s="211"/>
      <c r="B189" s="203"/>
      <c r="C189" s="203"/>
    </row>
    <row r="190">
      <c r="A190" s="209"/>
      <c r="B190" s="209"/>
      <c r="C190" s="209"/>
    </row>
    <row r="191">
      <c r="A191" s="210"/>
      <c r="B191" s="210"/>
      <c r="C191" s="210"/>
    </row>
    <row r="192">
      <c r="A192" s="210"/>
      <c r="B192" s="210"/>
      <c r="C192" s="210"/>
    </row>
    <row r="193">
      <c r="A193" s="210"/>
      <c r="B193" s="210"/>
      <c r="C193" s="210"/>
    </row>
    <row r="194">
      <c r="A194" s="210"/>
      <c r="B194" s="210"/>
      <c r="C194" s="210"/>
    </row>
    <row r="195">
      <c r="A195" s="210"/>
      <c r="B195" s="210"/>
      <c r="C195" s="210"/>
    </row>
    <row r="196">
      <c r="A196" s="210"/>
      <c r="B196" s="210"/>
      <c r="C196" s="210"/>
    </row>
    <row r="197">
      <c r="A197" s="211"/>
      <c r="B197" s="203"/>
      <c r="C197" s="203"/>
    </row>
    <row r="198">
      <c r="A198" s="209"/>
      <c r="B198" s="209"/>
      <c r="C198" s="209"/>
    </row>
    <row r="199">
      <c r="A199" s="210"/>
      <c r="B199" s="210"/>
      <c r="C199" s="210"/>
    </row>
    <row r="200">
      <c r="A200" s="210"/>
      <c r="B200" s="210"/>
      <c r="C200" s="210"/>
    </row>
    <row r="201">
      <c r="A201" s="210"/>
      <c r="B201" s="210"/>
      <c r="C201" s="210"/>
    </row>
    <row r="202">
      <c r="A202" s="210"/>
      <c r="B202" s="210"/>
      <c r="C202" s="210"/>
    </row>
    <row r="203">
      <c r="A203" s="210"/>
      <c r="B203" s="210"/>
      <c r="C203" s="210"/>
    </row>
    <row r="204">
      <c r="A204" s="210"/>
      <c r="B204" s="210"/>
      <c r="C204" s="210"/>
    </row>
    <row r="205">
      <c r="A205" s="211"/>
      <c r="B205" s="203"/>
      <c r="C205" s="203"/>
    </row>
    <row r="206">
      <c r="A206" s="209"/>
      <c r="B206" s="209"/>
      <c r="C206" s="209"/>
    </row>
    <row r="207">
      <c r="A207" s="210"/>
      <c r="B207" s="210"/>
      <c r="C207" s="210"/>
    </row>
    <row r="208">
      <c r="A208" s="203"/>
      <c r="B208" s="203"/>
      <c r="C208" s="203"/>
    </row>
    <row r="209">
      <c r="A209" s="203"/>
      <c r="B209" s="203"/>
      <c r="C209" s="203"/>
    </row>
    <row r="210">
      <c r="A210" s="202"/>
      <c r="B210" s="203"/>
      <c r="C210" s="203"/>
    </row>
    <row r="211">
      <c r="A211" s="203"/>
      <c r="B211" s="203"/>
      <c r="C211" s="203"/>
    </row>
    <row r="212">
      <c r="A212" s="204"/>
      <c r="B212" s="203"/>
      <c r="C212" s="203"/>
    </row>
    <row r="213">
      <c r="A213" s="203"/>
      <c r="B213" s="203"/>
      <c r="C213" s="203"/>
    </row>
    <row r="214">
      <c r="A214" s="205"/>
      <c r="B214" s="203"/>
      <c r="C214" s="203"/>
    </row>
    <row r="215">
      <c r="A215" s="203"/>
      <c r="B215" s="203"/>
      <c r="C215" s="203"/>
    </row>
    <row r="216">
      <c r="A216" s="211"/>
      <c r="B216" s="203"/>
      <c r="C216" s="203"/>
    </row>
    <row r="217">
      <c r="A217" s="209"/>
      <c r="B217" s="209"/>
      <c r="C217" s="209"/>
    </row>
    <row r="218">
      <c r="A218" s="210"/>
      <c r="B218" s="210"/>
      <c r="C218" s="210"/>
    </row>
    <row r="219">
      <c r="A219" s="210"/>
      <c r="B219" s="210"/>
      <c r="C219" s="210"/>
    </row>
    <row r="220">
      <c r="A220" s="210"/>
      <c r="B220" s="210"/>
      <c r="C220" s="210"/>
    </row>
    <row r="221">
      <c r="A221" s="210"/>
      <c r="B221" s="210"/>
      <c r="C221" s="210"/>
    </row>
    <row r="222">
      <c r="A222" s="210"/>
      <c r="B222" s="210"/>
      <c r="C222" s="210"/>
    </row>
    <row r="223">
      <c r="A223" s="211"/>
      <c r="B223" s="203"/>
      <c r="C223" s="203"/>
    </row>
    <row r="224">
      <c r="A224" s="209"/>
      <c r="B224" s="209"/>
      <c r="C224" s="209"/>
    </row>
    <row r="225">
      <c r="A225" s="210"/>
      <c r="B225" s="210"/>
      <c r="C225" s="210"/>
    </row>
    <row r="226">
      <c r="A226" s="210"/>
      <c r="B226" s="210"/>
      <c r="C226" s="210"/>
    </row>
    <row r="227">
      <c r="A227" s="210"/>
      <c r="B227" s="210"/>
      <c r="C227" s="210"/>
    </row>
    <row r="228">
      <c r="A228" s="210"/>
      <c r="B228" s="210"/>
      <c r="C228" s="210"/>
    </row>
    <row r="229">
      <c r="A229" s="210"/>
      <c r="B229" s="210"/>
      <c r="C229" s="210"/>
    </row>
    <row r="230">
      <c r="A230" s="210"/>
      <c r="B230" s="210"/>
      <c r="C230" s="210"/>
    </row>
    <row r="231">
      <c r="A231" s="210"/>
      <c r="B231" s="210"/>
      <c r="C231" s="210"/>
    </row>
    <row r="232">
      <c r="A232" s="211"/>
      <c r="B232" s="203"/>
      <c r="C232" s="203"/>
    </row>
    <row r="233">
      <c r="A233" s="209"/>
      <c r="B233" s="209"/>
      <c r="C233" s="209"/>
    </row>
    <row r="234">
      <c r="A234" s="210"/>
      <c r="B234" s="210"/>
      <c r="C234" s="210"/>
    </row>
    <row r="235">
      <c r="A235" s="203"/>
      <c r="B235" s="203"/>
      <c r="C235" s="203"/>
    </row>
    <row r="236">
      <c r="A236" s="203"/>
      <c r="B236" s="203"/>
      <c r="C236" s="203"/>
    </row>
    <row r="237">
      <c r="A237" s="202"/>
      <c r="B237" s="203"/>
      <c r="C237" s="203"/>
    </row>
    <row r="238">
      <c r="A238" s="203"/>
      <c r="B238" s="203"/>
      <c r="C238" s="203"/>
    </row>
    <row r="239">
      <c r="A239" s="204"/>
      <c r="B239" s="203"/>
      <c r="C239" s="203"/>
    </row>
    <row r="240">
      <c r="A240" s="203"/>
      <c r="B240" s="203"/>
      <c r="C240" s="203"/>
    </row>
    <row r="241">
      <c r="A241" s="205"/>
      <c r="B241" s="203"/>
      <c r="C241" s="203"/>
    </row>
    <row r="242">
      <c r="A242" s="203"/>
      <c r="B242" s="203"/>
      <c r="C242" s="203"/>
    </row>
    <row r="243">
      <c r="A243" s="204"/>
      <c r="B243" s="203"/>
      <c r="C243" s="203"/>
    </row>
    <row r="244">
      <c r="A244" s="203"/>
      <c r="B244" s="203"/>
      <c r="C244" s="203"/>
    </row>
    <row r="245">
      <c r="A245" s="206"/>
      <c r="B245" s="203"/>
      <c r="C245" s="203"/>
    </row>
    <row r="246">
      <c r="A246" s="203"/>
      <c r="B246" s="203"/>
      <c r="C246" s="203"/>
    </row>
    <row r="247">
      <c r="A247" s="209"/>
      <c r="B247" s="209"/>
      <c r="C247" s="209"/>
    </row>
    <row r="248">
      <c r="A248" s="210"/>
      <c r="B248" s="210"/>
      <c r="C248" s="210"/>
    </row>
    <row r="249">
      <c r="A249" s="210"/>
      <c r="B249" s="210"/>
      <c r="C249" s="210"/>
    </row>
    <row r="250">
      <c r="A250" s="210"/>
      <c r="B250" s="210"/>
      <c r="C250" s="210"/>
    </row>
    <row r="251">
      <c r="A251" s="210"/>
      <c r="B251" s="210"/>
      <c r="C251" s="210"/>
    </row>
    <row r="252">
      <c r="A252" s="210"/>
      <c r="B252" s="210"/>
      <c r="C252" s="210"/>
    </row>
    <row r="253">
      <c r="A253" s="203"/>
      <c r="B253" s="203"/>
      <c r="C253" s="203"/>
    </row>
    <row r="254">
      <c r="A254" s="206"/>
      <c r="B254" s="203"/>
      <c r="C254" s="203"/>
    </row>
    <row r="255">
      <c r="A255" s="203"/>
      <c r="B255" s="203"/>
      <c r="C255" s="203"/>
    </row>
    <row r="256">
      <c r="A256" s="209"/>
      <c r="B256" s="209"/>
      <c r="C256" s="209"/>
    </row>
    <row r="257">
      <c r="A257" s="210"/>
      <c r="B257" s="210"/>
      <c r="C257" s="210"/>
    </row>
    <row r="258">
      <c r="A258" s="203"/>
      <c r="B258" s="203"/>
      <c r="C258" s="203"/>
    </row>
    <row r="259">
      <c r="A259" s="206"/>
      <c r="B259" s="203"/>
      <c r="C259" s="203"/>
    </row>
    <row r="260">
      <c r="A260" s="203"/>
      <c r="B260" s="203"/>
      <c r="C260" s="203"/>
    </row>
    <row r="261">
      <c r="A261" s="209"/>
      <c r="B261" s="209"/>
      <c r="C261" s="203"/>
    </row>
    <row r="262">
      <c r="A262" s="210"/>
      <c r="B262" s="212"/>
      <c r="C262" s="203"/>
    </row>
    <row r="263">
      <c r="A263" s="210"/>
      <c r="B263" s="212"/>
      <c r="C263" s="203"/>
    </row>
    <row r="264">
      <c r="A264" s="210"/>
      <c r="B264" s="212"/>
      <c r="C264" s="203"/>
    </row>
    <row r="265">
      <c r="A265" s="202"/>
      <c r="B265" s="203"/>
      <c r="C265" s="203"/>
    </row>
    <row r="266">
      <c r="A266" s="203"/>
      <c r="B266" s="203"/>
      <c r="C266" s="203"/>
    </row>
    <row r="267">
      <c r="A267" s="204"/>
      <c r="B267" s="203"/>
      <c r="C267" s="203"/>
    </row>
    <row r="268">
      <c r="A268" s="203"/>
      <c r="B268" s="203"/>
      <c r="C268" s="203"/>
    </row>
    <row r="269">
      <c r="A269" s="205"/>
      <c r="B269" s="203"/>
      <c r="C269" s="203"/>
    </row>
    <row r="270">
      <c r="A270" s="203"/>
      <c r="B270" s="203"/>
      <c r="C270" s="203"/>
    </row>
    <row r="271">
      <c r="A271" s="204"/>
      <c r="B271" s="203"/>
      <c r="C271" s="203"/>
    </row>
    <row r="272">
      <c r="A272" s="203"/>
      <c r="B272" s="203"/>
      <c r="C272" s="203"/>
    </row>
    <row r="273">
      <c r="A273" s="206"/>
      <c r="B273" s="203"/>
      <c r="C273" s="203"/>
    </row>
    <row r="274">
      <c r="A274" s="203"/>
      <c r="B274" s="203"/>
      <c r="C274" s="203"/>
    </row>
    <row r="275">
      <c r="A275" s="209"/>
      <c r="B275" s="209"/>
      <c r="C275" s="209"/>
    </row>
    <row r="276">
      <c r="A276" s="210"/>
      <c r="B276" s="210"/>
      <c r="C276" s="210"/>
    </row>
    <row r="277">
      <c r="A277" s="210"/>
      <c r="B277" s="210"/>
      <c r="C277" s="210"/>
    </row>
    <row r="278">
      <c r="A278" s="210"/>
      <c r="B278" s="210"/>
      <c r="C278" s="210"/>
    </row>
    <row r="279">
      <c r="A279" s="210"/>
      <c r="B279" s="210"/>
      <c r="C279" s="210"/>
    </row>
    <row r="280">
      <c r="A280" s="210"/>
      <c r="B280" s="210"/>
      <c r="C280" s="210"/>
    </row>
    <row r="281">
      <c r="A281" s="203"/>
      <c r="B281" s="203"/>
      <c r="C281" s="203"/>
    </row>
    <row r="282">
      <c r="A282" s="206"/>
      <c r="B282" s="203"/>
      <c r="C282" s="203"/>
    </row>
    <row r="283">
      <c r="A283" s="203"/>
      <c r="B283" s="203"/>
      <c r="C283" s="203"/>
    </row>
    <row r="284">
      <c r="A284" s="209"/>
      <c r="B284" s="209"/>
      <c r="C284" s="209"/>
    </row>
    <row r="285">
      <c r="A285" s="210"/>
      <c r="B285" s="210"/>
      <c r="C285" s="210"/>
    </row>
    <row r="286">
      <c r="A286" s="203"/>
      <c r="B286" s="203"/>
      <c r="C286" s="203"/>
    </row>
    <row r="287">
      <c r="A287" s="206"/>
      <c r="B287" s="203"/>
      <c r="C287" s="203"/>
    </row>
    <row r="288">
      <c r="A288" s="203"/>
      <c r="B288" s="203"/>
      <c r="C288" s="203"/>
    </row>
    <row r="289">
      <c r="A289" s="209"/>
      <c r="B289" s="209"/>
      <c r="C289" s="203"/>
    </row>
    <row r="290">
      <c r="A290" s="210"/>
      <c r="B290" s="212"/>
      <c r="C290" s="203"/>
    </row>
    <row r="291">
      <c r="A291" s="210"/>
      <c r="B291" s="212"/>
      <c r="C291" s="203"/>
    </row>
    <row r="292">
      <c r="A292" s="210"/>
      <c r="B292" s="212"/>
      <c r="C292" s="203"/>
    </row>
    <row r="293">
      <c r="A293" s="202"/>
      <c r="B293" s="203"/>
      <c r="C293" s="203"/>
    </row>
    <row r="294">
      <c r="A294" s="203"/>
      <c r="B294" s="203"/>
      <c r="C294" s="203"/>
    </row>
    <row r="295">
      <c r="A295" s="204"/>
      <c r="B295" s="203"/>
      <c r="C295" s="203"/>
    </row>
    <row r="296">
      <c r="A296" s="203"/>
      <c r="B296" s="203"/>
      <c r="C296" s="203"/>
    </row>
    <row r="297">
      <c r="A297" s="205"/>
      <c r="B297" s="203"/>
      <c r="C297" s="203"/>
    </row>
    <row r="298">
      <c r="A298" s="203"/>
      <c r="B298" s="203"/>
      <c r="C298" s="203"/>
    </row>
    <row r="299">
      <c r="A299" s="204"/>
      <c r="B299" s="203"/>
      <c r="C299" s="203"/>
    </row>
    <row r="300">
      <c r="A300" s="203"/>
      <c r="B300" s="203"/>
      <c r="C300" s="203"/>
    </row>
    <row r="301">
      <c r="A301" s="206"/>
      <c r="B301" s="203"/>
      <c r="C301" s="203"/>
    </row>
    <row r="302">
      <c r="A302" s="203"/>
      <c r="B302" s="203"/>
      <c r="C302" s="203"/>
    </row>
    <row r="303">
      <c r="A303" s="209"/>
      <c r="B303" s="209"/>
      <c r="C303" s="209"/>
    </row>
    <row r="304">
      <c r="A304" s="210"/>
      <c r="B304" s="210"/>
      <c r="C304" s="210"/>
    </row>
    <row r="305">
      <c r="A305" s="210"/>
      <c r="B305" s="210"/>
      <c r="C305" s="210"/>
    </row>
    <row r="306">
      <c r="A306" s="210"/>
      <c r="B306" s="210"/>
      <c r="C306" s="210"/>
    </row>
    <row r="307">
      <c r="A307" s="210"/>
      <c r="B307" s="210"/>
      <c r="C307" s="210"/>
    </row>
    <row r="308">
      <c r="A308" s="210"/>
      <c r="B308" s="210"/>
      <c r="C308" s="210"/>
    </row>
    <row r="309">
      <c r="A309" s="203"/>
      <c r="B309" s="203"/>
      <c r="C309" s="203"/>
    </row>
    <row r="310">
      <c r="A310" s="206"/>
      <c r="B310" s="203"/>
      <c r="C310" s="203"/>
    </row>
    <row r="311">
      <c r="A311" s="203"/>
      <c r="B311" s="203"/>
      <c r="C311" s="203"/>
    </row>
    <row r="312">
      <c r="A312" s="209"/>
      <c r="B312" s="209"/>
      <c r="C312" s="209"/>
    </row>
    <row r="313">
      <c r="A313" s="210"/>
      <c r="B313" s="210"/>
      <c r="C313" s="210"/>
    </row>
    <row r="314">
      <c r="A314" s="203"/>
      <c r="B314" s="203"/>
      <c r="C314" s="203"/>
    </row>
    <row r="315">
      <c r="A315" s="206"/>
      <c r="B315" s="203"/>
      <c r="C315" s="203"/>
    </row>
    <row r="316">
      <c r="A316" s="203"/>
      <c r="B316" s="203"/>
      <c r="C316" s="203"/>
    </row>
    <row r="317">
      <c r="A317" s="209"/>
      <c r="B317" s="209"/>
      <c r="C317" s="203"/>
    </row>
    <row r="318">
      <c r="A318" s="210"/>
      <c r="B318" s="212"/>
      <c r="C318" s="203"/>
    </row>
    <row r="319">
      <c r="A319" s="210"/>
      <c r="B319" s="210"/>
      <c r="C319" s="203"/>
    </row>
    <row r="320">
      <c r="A320" s="210"/>
      <c r="B320" s="212"/>
      <c r="C320" s="203"/>
    </row>
    <row r="321">
      <c r="A321" s="202"/>
      <c r="B321" s="203"/>
      <c r="C321" s="203"/>
    </row>
    <row r="322">
      <c r="A322" s="203"/>
      <c r="B322" s="203"/>
      <c r="C322" s="203"/>
    </row>
    <row r="323">
      <c r="A323" s="204"/>
      <c r="B323" s="203"/>
      <c r="C323" s="203"/>
    </row>
    <row r="324">
      <c r="A324" s="203"/>
      <c r="B324" s="203"/>
      <c r="C324" s="203"/>
    </row>
    <row r="325">
      <c r="A325" s="205"/>
      <c r="B325" s="203"/>
      <c r="C325" s="203"/>
    </row>
    <row r="326">
      <c r="A326" s="203"/>
      <c r="B326" s="203"/>
      <c r="C326" s="203"/>
    </row>
    <row r="327">
      <c r="A327" s="204"/>
      <c r="B327" s="203"/>
      <c r="C327" s="203"/>
    </row>
    <row r="328">
      <c r="A328" s="203"/>
      <c r="B328" s="203"/>
      <c r="C328" s="203"/>
    </row>
    <row r="329">
      <c r="A329" s="206"/>
      <c r="B329" s="203"/>
      <c r="C329" s="203"/>
    </row>
    <row r="330">
      <c r="A330" s="203"/>
      <c r="B330" s="203"/>
      <c r="C330" s="203"/>
    </row>
    <row r="331">
      <c r="A331" s="209"/>
      <c r="B331" s="209"/>
      <c r="C331" s="209"/>
    </row>
    <row r="332">
      <c r="A332" s="210"/>
      <c r="B332" s="210"/>
      <c r="C332" s="210"/>
    </row>
    <row r="333">
      <c r="A333" s="210"/>
      <c r="B333" s="210"/>
      <c r="C333" s="210"/>
    </row>
    <row r="334">
      <c r="A334" s="210"/>
      <c r="B334" s="210"/>
      <c r="C334" s="210"/>
    </row>
    <row r="335">
      <c r="A335" s="210"/>
      <c r="B335" s="210"/>
      <c r="C335" s="210"/>
    </row>
    <row r="336">
      <c r="A336" s="210"/>
      <c r="B336" s="210"/>
      <c r="C336" s="210"/>
    </row>
    <row r="337">
      <c r="A337" s="203"/>
      <c r="B337" s="203"/>
      <c r="C337" s="203"/>
    </row>
    <row r="338">
      <c r="A338" s="206"/>
      <c r="B338" s="203"/>
      <c r="C338" s="203"/>
    </row>
    <row r="339">
      <c r="A339" s="203"/>
      <c r="B339" s="203"/>
      <c r="C339" s="203"/>
    </row>
    <row r="340">
      <c r="A340" s="209"/>
      <c r="B340" s="209"/>
      <c r="C340" s="209"/>
    </row>
    <row r="341">
      <c r="A341" s="210"/>
      <c r="B341" s="210"/>
      <c r="C341" s="210"/>
    </row>
    <row r="342">
      <c r="A342" s="203"/>
      <c r="B342" s="203"/>
      <c r="C342" s="203"/>
    </row>
    <row r="343">
      <c r="A343" s="206"/>
      <c r="B343" s="203"/>
      <c r="C343" s="203"/>
    </row>
    <row r="344">
      <c r="A344" s="203"/>
      <c r="B344" s="203"/>
      <c r="C344" s="203"/>
    </row>
    <row r="345">
      <c r="A345" s="209"/>
      <c r="B345" s="209"/>
      <c r="C345" s="203"/>
    </row>
    <row r="346">
      <c r="A346" s="210"/>
      <c r="B346" s="212"/>
      <c r="C346" s="203"/>
    </row>
    <row r="347">
      <c r="A347" s="210"/>
      <c r="B347" s="212"/>
      <c r="C347" s="203"/>
    </row>
    <row r="348">
      <c r="A348" s="210"/>
      <c r="B348" s="212"/>
      <c r="C348" s="203"/>
    </row>
    <row r="349">
      <c r="A349" s="203"/>
      <c r="B349" s="203"/>
      <c r="C349" s="203"/>
    </row>
    <row r="350">
      <c r="A350" s="203"/>
      <c r="B350" s="203"/>
      <c r="C350" s="203"/>
    </row>
    <row r="351">
      <c r="A351" s="202"/>
      <c r="B351" s="203"/>
      <c r="C351" s="203"/>
    </row>
    <row r="352">
      <c r="A352" s="203"/>
      <c r="B352" s="203"/>
      <c r="C352" s="203"/>
    </row>
    <row r="353">
      <c r="A353" s="204"/>
      <c r="B353" s="203"/>
      <c r="C353" s="203"/>
    </row>
    <row r="354">
      <c r="A354" s="203"/>
      <c r="B354" s="203"/>
      <c r="C354" s="203"/>
    </row>
    <row r="355">
      <c r="A355" s="205"/>
      <c r="B355" s="203"/>
      <c r="C355" s="203"/>
    </row>
    <row r="356">
      <c r="A356" s="203"/>
      <c r="B356" s="203"/>
      <c r="C356" s="203"/>
    </row>
    <row r="357">
      <c r="A357" s="204"/>
      <c r="B357" s="203"/>
      <c r="C357" s="203"/>
    </row>
    <row r="358">
      <c r="A358" s="203"/>
      <c r="B358" s="203"/>
      <c r="C358" s="203"/>
    </row>
    <row r="359">
      <c r="A359" s="206"/>
      <c r="B359" s="203"/>
      <c r="C359" s="203"/>
    </row>
    <row r="360">
      <c r="A360" s="203"/>
      <c r="B360" s="203"/>
      <c r="C360" s="203"/>
    </row>
    <row r="361">
      <c r="A361" s="209"/>
      <c r="B361" s="209"/>
      <c r="C361" s="209"/>
    </row>
    <row r="362">
      <c r="A362" s="210"/>
      <c r="B362" s="210"/>
      <c r="C362" s="210"/>
    </row>
    <row r="363">
      <c r="A363" s="210"/>
      <c r="B363" s="210"/>
      <c r="C363" s="210"/>
    </row>
    <row r="364">
      <c r="A364" s="210"/>
      <c r="B364" s="210"/>
      <c r="C364" s="210"/>
    </row>
    <row r="365">
      <c r="A365" s="210"/>
      <c r="B365" s="210"/>
      <c r="C365" s="210"/>
    </row>
    <row r="366">
      <c r="A366" s="210"/>
      <c r="B366" s="210"/>
      <c r="C366" s="210"/>
    </row>
    <row r="367">
      <c r="A367" s="210"/>
      <c r="B367" s="210"/>
      <c r="C367" s="210"/>
    </row>
    <row r="368">
      <c r="A368" s="203"/>
      <c r="B368" s="203"/>
      <c r="C368" s="203"/>
    </row>
    <row r="369">
      <c r="A369" s="206"/>
      <c r="B369" s="203"/>
      <c r="C369" s="203"/>
    </row>
    <row r="370">
      <c r="A370" s="203"/>
      <c r="B370" s="203"/>
      <c r="C370" s="203"/>
    </row>
    <row r="371">
      <c r="A371" s="209"/>
      <c r="B371" s="209"/>
      <c r="C371" s="209"/>
    </row>
    <row r="372">
      <c r="A372" s="210"/>
      <c r="B372" s="210"/>
      <c r="C372" s="210"/>
    </row>
    <row r="373">
      <c r="A373" s="203"/>
      <c r="B373" s="203"/>
      <c r="C373" s="203"/>
    </row>
    <row r="374">
      <c r="A374" s="206"/>
      <c r="B374" s="203"/>
      <c r="C374" s="203"/>
    </row>
    <row r="375">
      <c r="A375" s="203"/>
      <c r="B375" s="203"/>
      <c r="C375" s="203"/>
    </row>
    <row r="376">
      <c r="A376" s="209"/>
      <c r="B376" s="209"/>
      <c r="C376" s="209"/>
    </row>
    <row r="377">
      <c r="A377" s="210"/>
      <c r="B377" s="210"/>
      <c r="C377" s="210"/>
    </row>
    <row r="378">
      <c r="A378" s="203"/>
      <c r="B378" s="203"/>
      <c r="C378" s="203"/>
    </row>
    <row r="379">
      <c r="A379" s="202"/>
      <c r="B379" s="203"/>
      <c r="C379" s="203"/>
    </row>
    <row r="380">
      <c r="A380" s="203"/>
      <c r="B380" s="203"/>
      <c r="C380" s="203"/>
    </row>
    <row r="381">
      <c r="A381" s="204"/>
      <c r="B381" s="203"/>
      <c r="C381" s="203"/>
    </row>
    <row r="382">
      <c r="A382" s="203"/>
      <c r="B382" s="203"/>
      <c r="C382" s="203"/>
    </row>
    <row r="383">
      <c r="A383" s="205"/>
      <c r="B383" s="203"/>
      <c r="C383" s="203"/>
    </row>
    <row r="384">
      <c r="A384" s="203"/>
      <c r="B384" s="203"/>
      <c r="C384" s="203"/>
    </row>
    <row r="385">
      <c r="A385" s="204"/>
      <c r="B385" s="203"/>
      <c r="C385" s="203"/>
    </row>
    <row r="386">
      <c r="A386" s="203"/>
      <c r="B386" s="203"/>
      <c r="C386" s="203"/>
    </row>
    <row r="387">
      <c r="A387" s="206"/>
      <c r="B387" s="203"/>
      <c r="C387" s="203"/>
    </row>
    <row r="388">
      <c r="A388" s="203"/>
      <c r="B388" s="203"/>
      <c r="C388" s="203"/>
    </row>
    <row r="389">
      <c r="A389" s="209"/>
      <c r="B389" s="209"/>
      <c r="C389" s="209"/>
    </row>
    <row r="390">
      <c r="A390" s="210"/>
      <c r="B390" s="210"/>
      <c r="C390" s="210"/>
    </row>
    <row r="391">
      <c r="A391" s="210"/>
      <c r="B391" s="210"/>
      <c r="C391" s="210"/>
    </row>
    <row r="392">
      <c r="A392" s="210"/>
      <c r="B392" s="210"/>
      <c r="C392" s="210"/>
    </row>
    <row r="393">
      <c r="A393" s="210"/>
      <c r="B393" s="210"/>
      <c r="C393" s="210"/>
    </row>
    <row r="394">
      <c r="A394" s="210"/>
      <c r="B394" s="210"/>
      <c r="C394" s="210"/>
    </row>
    <row r="395">
      <c r="A395" s="210"/>
      <c r="B395" s="210"/>
      <c r="C395" s="210"/>
    </row>
    <row r="396">
      <c r="A396" s="203"/>
      <c r="B396" s="203"/>
      <c r="C396" s="203"/>
    </row>
    <row r="397">
      <c r="A397" s="206"/>
      <c r="B397" s="203"/>
      <c r="C397" s="203"/>
    </row>
    <row r="398">
      <c r="A398" s="203"/>
      <c r="B398" s="203"/>
      <c r="C398" s="203"/>
    </row>
    <row r="399">
      <c r="A399" s="209"/>
      <c r="B399" s="209"/>
      <c r="C399" s="209"/>
    </row>
    <row r="400">
      <c r="A400" s="210"/>
      <c r="B400" s="210"/>
      <c r="C400" s="210"/>
    </row>
    <row r="401">
      <c r="A401" s="203"/>
      <c r="B401" s="203"/>
      <c r="C401" s="203"/>
    </row>
    <row r="402">
      <c r="A402" s="204"/>
      <c r="B402" s="203"/>
      <c r="C402" s="203"/>
    </row>
    <row r="403">
      <c r="A403" s="203"/>
      <c r="B403" s="203"/>
      <c r="C403" s="203"/>
    </row>
    <row r="404">
      <c r="A404" s="202"/>
      <c r="B404" s="203"/>
      <c r="C404" s="203"/>
    </row>
    <row r="405">
      <c r="A405" s="203"/>
      <c r="B405" s="203"/>
      <c r="C405" s="203"/>
    </row>
    <row r="406">
      <c r="A406" s="204"/>
      <c r="B406" s="203"/>
      <c r="C406" s="203"/>
    </row>
    <row r="407">
      <c r="A407" s="203"/>
      <c r="B407" s="203"/>
      <c r="C407" s="203"/>
    </row>
    <row r="408">
      <c r="A408" s="205"/>
      <c r="B408" s="203"/>
      <c r="C408" s="203"/>
    </row>
    <row r="409">
      <c r="A409" s="203"/>
      <c r="B409" s="203"/>
      <c r="C409" s="203"/>
    </row>
    <row r="410">
      <c r="A410" s="204"/>
      <c r="B410" s="203"/>
      <c r="C410" s="203"/>
    </row>
    <row r="411">
      <c r="A411" s="203"/>
      <c r="B411" s="203"/>
      <c r="C411" s="203"/>
    </row>
    <row r="412">
      <c r="A412" s="206"/>
      <c r="B412" s="203"/>
      <c r="C412" s="203"/>
    </row>
    <row r="413">
      <c r="A413" s="203"/>
      <c r="B413" s="203"/>
      <c r="C413" s="203"/>
    </row>
    <row r="414">
      <c r="A414" s="209"/>
      <c r="B414" s="209"/>
      <c r="C414" s="209"/>
    </row>
    <row r="415">
      <c r="A415" s="210"/>
      <c r="B415" s="210"/>
      <c r="C415" s="210"/>
    </row>
    <row r="416">
      <c r="A416" s="210"/>
      <c r="B416" s="210"/>
      <c r="C416" s="210"/>
    </row>
    <row r="417">
      <c r="A417" s="210"/>
      <c r="B417" s="210"/>
      <c r="C417" s="210"/>
    </row>
    <row r="418">
      <c r="A418" s="210"/>
      <c r="B418" s="210"/>
      <c r="C418" s="210"/>
    </row>
    <row r="419">
      <c r="A419" s="210"/>
      <c r="B419" s="210"/>
      <c r="C419" s="210"/>
    </row>
    <row r="420">
      <c r="A420" s="210"/>
      <c r="B420" s="210"/>
      <c r="C420" s="210"/>
    </row>
    <row r="421">
      <c r="A421" s="203"/>
      <c r="B421" s="203"/>
      <c r="C421" s="203"/>
    </row>
    <row r="422">
      <c r="A422" s="206"/>
      <c r="B422" s="203"/>
      <c r="C422" s="203"/>
    </row>
    <row r="423">
      <c r="A423" s="203"/>
      <c r="B423" s="203"/>
      <c r="C423" s="203"/>
    </row>
    <row r="424">
      <c r="A424" s="209"/>
      <c r="B424" s="209"/>
      <c r="C424" s="209"/>
    </row>
    <row r="425">
      <c r="A425" s="210"/>
      <c r="B425" s="210"/>
      <c r="C425" s="210"/>
    </row>
    <row r="426">
      <c r="A426" s="203"/>
      <c r="B426" s="203"/>
      <c r="C426" s="203"/>
    </row>
    <row r="427">
      <c r="A427" s="204"/>
      <c r="B427" s="203"/>
      <c r="C427" s="203"/>
    </row>
    <row r="428">
      <c r="A428" s="203"/>
      <c r="B428" s="203"/>
      <c r="C428" s="203"/>
    </row>
    <row r="429">
      <c r="A429" s="202"/>
      <c r="B429" s="203"/>
      <c r="C429" s="203"/>
    </row>
    <row r="430">
      <c r="A430" s="203"/>
      <c r="B430" s="203"/>
      <c r="C430" s="203"/>
    </row>
    <row r="431">
      <c r="A431" s="204"/>
      <c r="B431" s="203"/>
      <c r="C431" s="203"/>
    </row>
    <row r="432">
      <c r="A432" s="203"/>
      <c r="B432" s="203"/>
      <c r="C432" s="203"/>
    </row>
    <row r="433">
      <c r="A433" s="205"/>
      <c r="B433" s="203"/>
      <c r="C433" s="203"/>
    </row>
    <row r="434">
      <c r="A434" s="203"/>
      <c r="B434" s="203"/>
      <c r="C434" s="203"/>
    </row>
    <row r="435">
      <c r="A435" s="204"/>
      <c r="B435" s="203"/>
      <c r="C435" s="203"/>
    </row>
    <row r="436">
      <c r="A436" s="203"/>
      <c r="B436" s="203"/>
      <c r="C436" s="203"/>
    </row>
    <row r="437">
      <c r="A437" s="206"/>
      <c r="B437" s="203"/>
      <c r="C437" s="203"/>
    </row>
    <row r="438">
      <c r="A438" s="203"/>
      <c r="B438" s="203"/>
      <c r="C438" s="203"/>
    </row>
    <row r="439">
      <c r="A439" s="209"/>
      <c r="B439" s="209"/>
      <c r="C439" s="209"/>
    </row>
    <row r="440">
      <c r="A440" s="210"/>
      <c r="B440" s="210"/>
      <c r="C440" s="210"/>
    </row>
    <row r="441">
      <c r="A441" s="210"/>
      <c r="B441" s="210"/>
      <c r="C441" s="210"/>
    </row>
    <row r="442">
      <c r="A442" s="210"/>
      <c r="B442" s="210"/>
      <c r="C442" s="210"/>
    </row>
    <row r="443">
      <c r="A443" s="210"/>
      <c r="B443" s="210"/>
      <c r="C443" s="210"/>
    </row>
    <row r="444">
      <c r="A444" s="210"/>
      <c r="B444" s="210"/>
      <c r="C444" s="210"/>
    </row>
    <row r="445">
      <c r="A445" s="210"/>
      <c r="B445" s="210"/>
      <c r="C445" s="210"/>
    </row>
    <row r="446">
      <c r="A446" s="203"/>
      <c r="B446" s="203"/>
      <c r="C446" s="203"/>
    </row>
    <row r="447">
      <c r="A447" s="206"/>
      <c r="B447" s="203"/>
      <c r="C447" s="203"/>
    </row>
    <row r="448">
      <c r="A448" s="203"/>
      <c r="B448" s="203"/>
      <c r="C448" s="203"/>
    </row>
    <row r="449">
      <c r="A449" s="209"/>
      <c r="B449" s="209"/>
      <c r="C449" s="209"/>
    </row>
    <row r="450">
      <c r="A450" s="210"/>
      <c r="B450" s="210"/>
      <c r="C450" s="210"/>
    </row>
    <row r="451">
      <c r="A451" s="203"/>
      <c r="B451" s="203"/>
      <c r="C451" s="203"/>
    </row>
    <row r="452">
      <c r="A452" s="204"/>
      <c r="B452" s="203"/>
      <c r="C452" s="203"/>
    </row>
    <row r="453">
      <c r="A453" s="203"/>
      <c r="B453" s="203"/>
      <c r="C453" s="203"/>
    </row>
    <row r="454">
      <c r="A454" s="202"/>
      <c r="B454" s="203"/>
      <c r="C454" s="203"/>
    </row>
    <row r="455">
      <c r="A455" s="203"/>
      <c r="B455" s="203"/>
      <c r="C455" s="203"/>
    </row>
    <row r="456">
      <c r="A456" s="204"/>
      <c r="B456" s="203"/>
      <c r="C456" s="203"/>
    </row>
    <row r="457">
      <c r="A457" s="203"/>
      <c r="B457" s="203"/>
      <c r="C457" s="203"/>
    </row>
    <row r="458">
      <c r="A458" s="205"/>
      <c r="B458" s="203"/>
      <c r="C458" s="203"/>
    </row>
    <row r="459">
      <c r="A459" s="203"/>
      <c r="B459" s="203"/>
      <c r="C459" s="203"/>
    </row>
    <row r="460">
      <c r="A460" s="206"/>
      <c r="B460" s="203"/>
      <c r="C460" s="203"/>
    </row>
    <row r="461">
      <c r="A461" s="203"/>
      <c r="B461" s="203"/>
      <c r="C461" s="203"/>
    </row>
    <row r="462">
      <c r="A462" s="209"/>
      <c r="B462" s="209"/>
      <c r="C462" s="209"/>
    </row>
    <row r="463">
      <c r="A463" s="210"/>
      <c r="B463" s="210"/>
      <c r="C463" s="210"/>
    </row>
    <row r="464">
      <c r="A464" s="210"/>
      <c r="B464" s="210"/>
      <c r="C464" s="210"/>
    </row>
    <row r="465">
      <c r="A465" s="210"/>
      <c r="B465" s="210"/>
      <c r="C465" s="210"/>
    </row>
    <row r="466">
      <c r="A466" s="203"/>
      <c r="B466" s="203"/>
      <c r="C466" s="203"/>
    </row>
    <row r="467">
      <c r="A467" s="206"/>
      <c r="B467" s="203"/>
      <c r="C467" s="203"/>
    </row>
    <row r="468">
      <c r="A468" s="203"/>
      <c r="B468" s="203"/>
      <c r="C468" s="203"/>
    </row>
    <row r="469">
      <c r="A469" s="209"/>
      <c r="B469" s="209"/>
      <c r="C469" s="209"/>
    </row>
    <row r="470">
      <c r="A470" s="210"/>
      <c r="B470" s="210"/>
      <c r="C470" s="210"/>
    </row>
    <row r="471">
      <c r="A471" s="210"/>
      <c r="B471" s="210"/>
      <c r="C471" s="210"/>
    </row>
    <row r="472">
      <c r="A472" s="210"/>
      <c r="B472" s="210"/>
      <c r="C472" s="210"/>
    </row>
    <row r="473">
      <c r="A473" s="210"/>
      <c r="B473" s="210"/>
      <c r="C473" s="210"/>
    </row>
    <row r="474">
      <c r="A474" s="210"/>
      <c r="B474" s="210"/>
      <c r="C474" s="210"/>
    </row>
    <row r="475">
      <c r="A475" s="203"/>
      <c r="B475" s="203"/>
      <c r="C475" s="203"/>
    </row>
    <row r="476">
      <c r="A476" s="204"/>
      <c r="B476" s="203"/>
      <c r="C476" s="203"/>
    </row>
    <row r="477">
      <c r="A477" s="203"/>
      <c r="B477" s="203"/>
      <c r="C477" s="203"/>
    </row>
    <row r="478">
      <c r="A478" s="204"/>
      <c r="B478" s="203"/>
      <c r="C478" s="203"/>
    </row>
    <row r="479">
      <c r="A479" s="203"/>
      <c r="B479" s="203"/>
      <c r="C479" s="203"/>
    </row>
    <row r="480">
      <c r="A480" s="202"/>
      <c r="B480" s="203"/>
      <c r="C480" s="203"/>
    </row>
    <row r="481">
      <c r="A481" s="203"/>
      <c r="B481" s="203"/>
      <c r="C481" s="203"/>
    </row>
    <row r="482">
      <c r="A482" s="204"/>
      <c r="B482" s="203"/>
      <c r="C482" s="203"/>
    </row>
    <row r="483">
      <c r="A483" s="203"/>
      <c r="B483" s="203"/>
      <c r="C483" s="203"/>
    </row>
    <row r="484">
      <c r="A484" s="205"/>
      <c r="B484" s="203"/>
      <c r="C484" s="203"/>
    </row>
    <row r="485">
      <c r="A485" s="203"/>
      <c r="B485" s="203"/>
      <c r="C485" s="203"/>
    </row>
    <row r="486">
      <c r="A486" s="206"/>
      <c r="B486" s="203"/>
      <c r="C486" s="203"/>
    </row>
    <row r="487">
      <c r="A487" s="203"/>
      <c r="B487" s="203"/>
      <c r="C487" s="203"/>
    </row>
    <row r="488">
      <c r="A488" s="209"/>
      <c r="B488" s="209"/>
      <c r="C488" s="209"/>
    </row>
    <row r="489">
      <c r="A489" s="210"/>
      <c r="B489" s="210"/>
      <c r="C489" s="210"/>
    </row>
    <row r="490">
      <c r="A490" s="210"/>
      <c r="B490" s="210"/>
      <c r="C490" s="210"/>
    </row>
    <row r="491">
      <c r="A491" s="210"/>
      <c r="B491" s="210"/>
      <c r="C491" s="210"/>
    </row>
    <row r="492">
      <c r="A492" s="210"/>
      <c r="B492" s="210"/>
      <c r="C492" s="210"/>
    </row>
    <row r="493">
      <c r="A493" s="203"/>
      <c r="B493" s="203"/>
      <c r="C493" s="203"/>
    </row>
    <row r="494">
      <c r="A494" s="206"/>
      <c r="B494" s="203"/>
      <c r="C494" s="203"/>
    </row>
    <row r="495">
      <c r="A495" s="203"/>
      <c r="B495" s="203"/>
      <c r="C495" s="203"/>
    </row>
    <row r="496">
      <c r="A496" s="209"/>
      <c r="B496" s="209"/>
      <c r="C496" s="209"/>
    </row>
    <row r="497">
      <c r="A497" s="210"/>
      <c r="B497" s="210"/>
      <c r="C497" s="210"/>
    </row>
    <row r="498">
      <c r="A498" s="210"/>
      <c r="B498" s="210"/>
      <c r="C498" s="210"/>
    </row>
    <row r="499">
      <c r="A499" s="210"/>
      <c r="B499" s="210"/>
      <c r="C499" s="210"/>
    </row>
    <row r="500">
      <c r="A500" s="210"/>
      <c r="B500" s="210"/>
      <c r="C500" s="210"/>
    </row>
    <row r="501">
      <c r="A501" s="203"/>
      <c r="B501" s="203"/>
      <c r="C501" s="203"/>
    </row>
    <row r="502">
      <c r="A502" s="204"/>
      <c r="B502" s="203"/>
      <c r="C502" s="203"/>
    </row>
    <row r="503">
      <c r="A503" s="203"/>
      <c r="B503" s="203"/>
      <c r="C503" s="203"/>
    </row>
    <row r="504">
      <c r="A504" s="202"/>
      <c r="B504" s="203"/>
      <c r="C504" s="203"/>
    </row>
    <row r="505">
      <c r="A505" s="203"/>
      <c r="B505" s="203"/>
      <c r="C505" s="203"/>
    </row>
    <row r="506">
      <c r="A506" s="204"/>
      <c r="B506" s="203"/>
      <c r="C506" s="203"/>
    </row>
    <row r="507">
      <c r="A507" s="203"/>
      <c r="B507" s="203"/>
      <c r="C507" s="203"/>
    </row>
    <row r="508">
      <c r="A508" s="205"/>
      <c r="B508" s="203"/>
      <c r="C508" s="203"/>
    </row>
    <row r="509">
      <c r="A509" s="203"/>
      <c r="B509" s="203"/>
      <c r="C509" s="203"/>
    </row>
    <row r="510">
      <c r="A510" s="204"/>
      <c r="B510" s="203"/>
      <c r="C510" s="203"/>
    </row>
    <row r="511">
      <c r="A511" s="203"/>
      <c r="B511" s="203"/>
      <c r="C511" s="203"/>
    </row>
    <row r="512">
      <c r="A512" s="206"/>
      <c r="B512" s="203"/>
      <c r="C512" s="203"/>
    </row>
    <row r="513">
      <c r="A513" s="203"/>
      <c r="B513" s="203"/>
      <c r="C513" s="203"/>
    </row>
    <row r="514">
      <c r="A514" s="209"/>
      <c r="B514" s="209"/>
      <c r="C514" s="209"/>
    </row>
    <row r="515">
      <c r="A515" s="210"/>
      <c r="B515" s="210"/>
      <c r="C515" s="210"/>
    </row>
    <row r="516">
      <c r="A516" s="210"/>
      <c r="B516" s="210"/>
      <c r="C516" s="210"/>
    </row>
    <row r="517">
      <c r="A517" s="210"/>
      <c r="B517" s="210"/>
      <c r="C517" s="210"/>
    </row>
    <row r="518">
      <c r="A518" s="210"/>
      <c r="B518" s="210"/>
      <c r="C518" s="210"/>
    </row>
    <row r="519">
      <c r="A519" s="210"/>
      <c r="B519" s="210"/>
      <c r="C519" s="210"/>
    </row>
    <row r="520">
      <c r="A520" s="203"/>
      <c r="B520" s="203"/>
      <c r="C520" s="203"/>
    </row>
    <row r="521">
      <c r="A521" s="204"/>
      <c r="B521" s="203"/>
      <c r="C521" s="203"/>
    </row>
    <row r="522">
      <c r="A522" s="203"/>
      <c r="B522" s="203"/>
      <c r="C522" s="203"/>
    </row>
    <row r="523">
      <c r="A523" s="204"/>
      <c r="B523" s="203"/>
      <c r="C523" s="203"/>
    </row>
    <row r="526">
      <c r="A526" s="213"/>
    </row>
    <row r="527">
      <c r="A527" s="213"/>
    </row>
    <row r="528">
      <c r="A528" s="214"/>
    </row>
    <row r="529">
      <c r="A529" s="214"/>
    </row>
    <row r="530">
      <c r="A530" s="214"/>
    </row>
    <row r="531">
      <c r="A531" s="214"/>
    </row>
    <row r="532">
      <c r="A532" s="214"/>
    </row>
    <row r="533">
      <c r="A533" s="214"/>
    </row>
    <row r="534">
      <c r="A534" s="214"/>
    </row>
    <row r="535">
      <c r="A535" s="214"/>
    </row>
    <row r="536">
      <c r="A536" s="214"/>
    </row>
    <row r="537">
      <c r="A537" s="214"/>
    </row>
    <row r="538">
      <c r="A538" s="214"/>
    </row>
    <row r="539">
      <c r="A539" s="214"/>
    </row>
    <row r="540">
      <c r="A540" s="214"/>
    </row>
    <row r="541">
      <c r="A541" s="214"/>
    </row>
    <row r="542">
      <c r="A542" s="214"/>
    </row>
    <row r="543">
      <c r="A543" s="214"/>
    </row>
    <row r="544">
      <c r="A544" s="214"/>
    </row>
    <row r="545">
      <c r="A545" s="214"/>
    </row>
    <row r="546">
      <c r="A546" s="214"/>
    </row>
    <row r="547">
      <c r="A547" s="214"/>
    </row>
    <row r="548">
      <c r="A548" s="214"/>
    </row>
    <row r="549">
      <c r="A549" s="214"/>
    </row>
    <row r="550">
      <c r="A550" s="214"/>
    </row>
    <row r="551">
      <c r="A551" s="214"/>
    </row>
    <row r="552">
      <c r="A552" s="214"/>
    </row>
    <row r="553">
      <c r="A553" s="214"/>
    </row>
    <row r="554">
      <c r="A554" s="214"/>
    </row>
    <row r="555">
      <c r="A555" s="214"/>
    </row>
    <row r="556">
      <c r="A556" s="214"/>
    </row>
    <row r="557">
      <c r="A557" s="214"/>
    </row>
    <row r="558">
      <c r="A558" s="214"/>
    </row>
    <row r="559">
      <c r="A559" s="214"/>
    </row>
    <row r="560">
      <c r="A560" s="214"/>
    </row>
    <row r="561">
      <c r="A561" s="214"/>
    </row>
    <row r="562">
      <c r="A562" s="214"/>
    </row>
    <row r="563">
      <c r="A563" s="214"/>
    </row>
    <row r="564">
      <c r="A564" s="214"/>
    </row>
    <row r="565">
      <c r="A565" s="214"/>
    </row>
    <row r="566">
      <c r="A566" s="214"/>
    </row>
    <row r="567">
      <c r="A567" s="214"/>
    </row>
    <row r="568">
      <c r="A568" s="214"/>
    </row>
    <row r="569">
      <c r="A569" s="214"/>
    </row>
    <row r="570">
      <c r="A570" s="214"/>
    </row>
    <row r="571">
      <c r="A571" s="214"/>
    </row>
    <row r="572">
      <c r="A572" s="214"/>
    </row>
    <row r="573">
      <c r="A573" s="214"/>
    </row>
    <row r="574">
      <c r="A574" s="214"/>
    </row>
    <row r="575">
      <c r="A575" s="214"/>
    </row>
    <row r="576">
      <c r="A576" s="214"/>
    </row>
    <row r="577">
      <c r="A577" s="214"/>
    </row>
    <row r="578">
      <c r="A578" s="214"/>
    </row>
    <row r="579">
      <c r="A579" s="214"/>
    </row>
    <row r="580">
      <c r="A580" s="214"/>
    </row>
    <row r="581">
      <c r="A581" s="214"/>
    </row>
    <row r="582">
      <c r="A582" s="214"/>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5.0"/>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45</v>
      </c>
      <c r="C7" s="20" t="s">
        <v>46</v>
      </c>
      <c r="D7" s="20" t="s">
        <v>47</v>
      </c>
      <c r="E7" s="20" t="s">
        <v>48</v>
      </c>
      <c r="F7" s="21" t="s">
        <v>49</v>
      </c>
      <c r="G7" s="22" t="s">
        <v>50</v>
      </c>
      <c r="H7" s="20" t="s">
        <v>20</v>
      </c>
      <c r="I7" s="20" t="s">
        <v>51</v>
      </c>
      <c r="J7" s="20" t="s">
        <v>52</v>
      </c>
      <c r="K7" s="48" t="s">
        <v>23</v>
      </c>
      <c r="L7" s="24"/>
      <c r="M7" s="24"/>
      <c r="N7" s="24"/>
      <c r="O7" s="24"/>
      <c r="P7" s="24"/>
      <c r="Q7" s="24"/>
      <c r="R7" s="24"/>
      <c r="S7" s="24"/>
      <c r="T7" s="24"/>
      <c r="U7" s="24"/>
      <c r="V7" s="24"/>
      <c r="W7" s="24"/>
      <c r="X7" s="24"/>
      <c r="Y7" s="24"/>
      <c r="Z7" s="24"/>
    </row>
    <row r="8" ht="96.0" customHeight="1">
      <c r="A8" s="25" t="s">
        <v>24</v>
      </c>
      <c r="B8" s="30" t="s">
        <v>53</v>
      </c>
      <c r="C8" s="27" t="s">
        <v>54</v>
      </c>
      <c r="D8" s="49" t="s">
        <v>55</v>
      </c>
      <c r="E8" s="50">
        <v>238581.57</v>
      </c>
      <c r="F8" s="50">
        <f t="shared" ref="F8:F10" si="1">E8*19%</f>
        <v>45330.4983</v>
      </c>
      <c r="G8" s="50">
        <f t="shared" ref="G8:G10" si="2">E8+F8</f>
        <v>283912.0683</v>
      </c>
      <c r="H8" s="50">
        <f t="shared" ref="H8:H10" si="3">G8</f>
        <v>283912.0683</v>
      </c>
      <c r="I8" s="30" t="s">
        <v>56</v>
      </c>
      <c r="J8" s="30" t="s">
        <v>57</v>
      </c>
      <c r="K8" s="43" t="s">
        <v>58</v>
      </c>
      <c r="L8" s="5"/>
    </row>
    <row r="9" ht="83.25" customHeight="1">
      <c r="A9" s="32" t="s">
        <v>31</v>
      </c>
      <c r="B9" s="51" t="s">
        <v>59</v>
      </c>
      <c r="C9" s="52" t="s">
        <v>60</v>
      </c>
      <c r="D9" s="53" t="s">
        <v>61</v>
      </c>
      <c r="E9" s="54">
        <v>159041.12</v>
      </c>
      <c r="F9" s="54">
        <f t="shared" si="1"/>
        <v>30217.8128</v>
      </c>
      <c r="G9" s="54">
        <f t="shared" si="2"/>
        <v>189258.9328</v>
      </c>
      <c r="H9" s="54">
        <f t="shared" si="3"/>
        <v>189258.9328</v>
      </c>
      <c r="I9" s="53" t="str">
        <f t="shared" ref="I9:I10" si="4">I8</f>
        <v>Transferencia Bancaria  Tarjeta de Crédito
</v>
      </c>
      <c r="J9" s="53" t="s">
        <v>62</v>
      </c>
      <c r="K9" s="43" t="s">
        <v>42</v>
      </c>
      <c r="L9" s="5"/>
    </row>
    <row r="10" ht="90.75" customHeight="1">
      <c r="A10" s="25" t="s">
        <v>37</v>
      </c>
      <c r="B10" s="26" t="s">
        <v>63</v>
      </c>
      <c r="C10" s="27" t="s">
        <v>64</v>
      </c>
      <c r="D10" s="30" t="s">
        <v>65</v>
      </c>
      <c r="E10" s="50">
        <v>183221.42</v>
      </c>
      <c r="F10" s="50">
        <f t="shared" si="1"/>
        <v>34812.0698</v>
      </c>
      <c r="G10" s="50">
        <f t="shared" si="2"/>
        <v>218033.4898</v>
      </c>
      <c r="H10" s="50">
        <f t="shared" si="3"/>
        <v>218033.4898</v>
      </c>
      <c r="I10" s="30" t="str">
        <f t="shared" si="4"/>
        <v>Transferencia Bancaria  Tarjeta de Crédito
</v>
      </c>
      <c r="J10" s="30" t="s">
        <v>66</v>
      </c>
      <c r="K10" s="43" t="s">
        <v>67</v>
      </c>
      <c r="L10" s="5"/>
    </row>
    <row r="11" ht="15.0" hidden="1" customHeight="1">
      <c r="A11" s="44"/>
      <c r="B11" s="42"/>
      <c r="C11" s="42"/>
      <c r="D11" s="42"/>
      <c r="E11" s="42"/>
      <c r="F11" s="42"/>
      <c r="G11" s="42"/>
      <c r="H11" s="42"/>
      <c r="I11" s="42"/>
      <c r="J11" s="42"/>
    </row>
    <row r="12" ht="12.75" customHeight="1"/>
    <row r="13" ht="138.75" customHeight="1">
      <c r="A13" s="45" t="s">
        <v>68</v>
      </c>
      <c r="B13" s="17"/>
      <c r="C13" s="17"/>
      <c r="D13" s="17"/>
      <c r="E13" s="17"/>
      <c r="F13" s="17"/>
      <c r="G13" s="17"/>
      <c r="H13" s="17"/>
      <c r="I13" s="17"/>
      <c r="J13" s="18"/>
    </row>
    <row r="14" ht="12.75" customHeight="1"/>
    <row r="15" ht="75.0" customHeight="1">
      <c r="A15" s="45" t="s">
        <v>69</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3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2" width="19.13"/>
    <col customWidth="1" min="3" max="3" width="25.88"/>
    <col customWidth="1" min="4" max="4" width="21.88"/>
    <col customWidth="1" hidden="1" min="5" max="6" width="17.0"/>
    <col customWidth="1" hidden="1" min="7" max="7" width="18.0"/>
    <col customWidth="1" hidden="1" min="8" max="8" width="17.0"/>
    <col customWidth="1" min="9" max="9" width="19.13"/>
    <col customWidth="1" min="10" max="10" width="25.75"/>
    <col customWidth="1" min="11" max="26" width="10.0"/>
  </cols>
  <sheetData>
    <row r="1" ht="12.75" customHeight="1">
      <c r="A1" s="47"/>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801</v>
      </c>
      <c r="C7" s="20" t="s">
        <v>802</v>
      </c>
      <c r="D7" s="20" t="s">
        <v>803</v>
      </c>
      <c r="E7" s="20" t="s">
        <v>804</v>
      </c>
      <c r="F7" s="21" t="s">
        <v>805</v>
      </c>
      <c r="G7" s="22" t="s">
        <v>806</v>
      </c>
      <c r="H7" s="215" t="s">
        <v>20</v>
      </c>
      <c r="I7" s="20" t="s">
        <v>807</v>
      </c>
      <c r="J7" s="20" t="s">
        <v>808</v>
      </c>
      <c r="K7" s="24"/>
      <c r="L7" s="24"/>
      <c r="M7" s="24"/>
      <c r="N7" s="24"/>
      <c r="O7" s="24"/>
      <c r="P7" s="24"/>
      <c r="Q7" s="24"/>
      <c r="R7" s="24"/>
      <c r="S7" s="24"/>
      <c r="T7" s="24"/>
      <c r="U7" s="24"/>
      <c r="V7" s="24"/>
      <c r="W7" s="24"/>
      <c r="X7" s="24"/>
      <c r="Y7" s="24"/>
      <c r="Z7" s="24"/>
    </row>
    <row r="8" ht="50.25" customHeight="1">
      <c r="A8" s="216" t="s">
        <v>24</v>
      </c>
      <c r="B8" s="217" t="s">
        <v>809</v>
      </c>
      <c r="C8" s="218" t="s">
        <v>810</v>
      </c>
      <c r="D8" s="217" t="s">
        <v>811</v>
      </c>
      <c r="E8" s="217">
        <v>265131.0</v>
      </c>
      <c r="F8" s="219">
        <f t="shared" ref="F8:H8" si="1">E8</f>
        <v>265131</v>
      </c>
      <c r="G8" s="220">
        <f t="shared" si="1"/>
        <v>265131</v>
      </c>
      <c r="H8" s="219">
        <f t="shared" si="1"/>
        <v>265131</v>
      </c>
      <c r="I8" s="217" t="s">
        <v>81</v>
      </c>
      <c r="J8" s="217" t="s">
        <v>812</v>
      </c>
      <c r="L8" s="5"/>
    </row>
    <row r="9" ht="50.25" customHeight="1">
      <c r="A9" s="25" t="s">
        <v>31</v>
      </c>
      <c r="B9" s="49" t="s">
        <v>813</v>
      </c>
      <c r="C9" s="26" t="s">
        <v>814</v>
      </c>
      <c r="D9" s="30" t="s">
        <v>811</v>
      </c>
      <c r="E9" s="221">
        <v>1293600.0</v>
      </c>
      <c r="F9" s="222">
        <f>E9*19%</f>
        <v>245784</v>
      </c>
      <c r="G9" s="221">
        <f t="shared" ref="G9:H9" si="2">F9</f>
        <v>245784</v>
      </c>
      <c r="H9" s="222">
        <f t="shared" si="2"/>
        <v>245784</v>
      </c>
      <c r="I9" s="30" t="s">
        <v>81</v>
      </c>
      <c r="J9" s="30" t="s">
        <v>815</v>
      </c>
    </row>
    <row r="10" ht="50.25" customHeight="1">
      <c r="A10" s="25" t="s">
        <v>37</v>
      </c>
      <c r="B10" s="30" t="s">
        <v>816</v>
      </c>
      <c r="C10" s="26" t="s">
        <v>810</v>
      </c>
      <c r="D10" s="30" t="s">
        <v>811</v>
      </c>
      <c r="E10" s="221">
        <v>145.9</v>
      </c>
      <c r="F10" s="222">
        <f t="shared" ref="F10:G10" si="3">E10</f>
        <v>145.9</v>
      </c>
      <c r="G10" s="223">
        <f t="shared" si="3"/>
        <v>145.9</v>
      </c>
      <c r="H10" s="222"/>
      <c r="I10" s="30" t="s">
        <v>81</v>
      </c>
      <c r="J10" s="30" t="str">
        <f>J9</f>
        <v>Años de experiencia (18)
Instalación a domicilio
</v>
      </c>
    </row>
    <row r="11" ht="15.0" hidden="1" customHeight="1">
      <c r="A11" s="44"/>
      <c r="B11" s="42"/>
      <c r="C11" s="42"/>
      <c r="D11" s="42"/>
      <c r="E11" s="42"/>
      <c r="F11" s="42"/>
      <c r="G11" s="42"/>
      <c r="H11" s="42"/>
      <c r="I11" s="42"/>
      <c r="J11" s="42"/>
    </row>
    <row r="12" ht="12.75" customHeight="1"/>
    <row r="13" ht="138.75" customHeight="1">
      <c r="A13" s="45" t="s">
        <v>817</v>
      </c>
      <c r="B13" s="17"/>
      <c r="C13" s="17"/>
      <c r="D13" s="17"/>
      <c r="E13" s="17"/>
      <c r="F13" s="17"/>
      <c r="G13" s="17"/>
      <c r="H13" s="17"/>
      <c r="I13" s="17"/>
      <c r="J13" s="18"/>
    </row>
    <row r="14" ht="12.75" customHeight="1"/>
    <row r="15" ht="75.0" customHeight="1">
      <c r="A15" s="45" t="s">
        <v>818</v>
      </c>
      <c r="B15" s="17"/>
      <c r="C15" s="17"/>
      <c r="D15" s="17"/>
      <c r="E15" s="17"/>
      <c r="F15" s="17"/>
      <c r="G15" s="17"/>
      <c r="H15" s="17"/>
      <c r="I15" s="17"/>
      <c r="J15" s="18"/>
    </row>
    <row r="16" ht="12.75" customHeight="1"/>
    <row r="17" ht="12.75" customHeight="1"/>
    <row r="18" ht="12.75" customHeight="1">
      <c r="A18" s="5">
        <v>1.0</v>
      </c>
      <c r="B18" s="154" t="s">
        <v>819</v>
      </c>
    </row>
    <row r="19" ht="12.75" customHeight="1">
      <c r="A19" s="5">
        <v>2.0</v>
      </c>
      <c r="B19" s="154" t="s">
        <v>820</v>
      </c>
    </row>
    <row r="20" ht="12.75" customHeight="1">
      <c r="A20" s="5">
        <v>3.0</v>
      </c>
    </row>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1258007624" ref="B18"/>
    <hyperlink r:id="rId2" ref="B19"/>
  </hyperlinks>
  <printOptions/>
  <pageMargins bottom="0.75" footer="0.0" header="0.0" left="0.7" right="0.7" top="0.75"/>
  <pageSetup orientation="landscape"/>
  <drawing r:id="rId3"/>
</worksheet>
</file>

<file path=xl/worksheets/sheet3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4.38"/>
    <col customWidth="1" min="2" max="2" width="11.38"/>
    <col customWidth="1" min="3" max="3" width="36.5"/>
    <col customWidth="1" min="4" max="4" width="25.0"/>
    <col customWidth="1" min="5" max="5" width="50.5"/>
  </cols>
  <sheetData>
    <row r="12">
      <c r="C12" s="202" t="s">
        <v>821</v>
      </c>
      <c r="D12" s="203"/>
      <c r="E12" s="203"/>
    </row>
    <row r="13">
      <c r="C13" s="203"/>
      <c r="D13" s="203"/>
      <c r="E13" s="203"/>
    </row>
    <row r="14">
      <c r="C14" s="204" t="s">
        <v>822</v>
      </c>
      <c r="D14" s="203"/>
      <c r="E14" s="203"/>
    </row>
    <row r="15">
      <c r="C15" s="203"/>
      <c r="D15" s="203"/>
      <c r="E15" s="203"/>
    </row>
    <row r="16">
      <c r="C16" s="205" t="s">
        <v>823</v>
      </c>
      <c r="D16" s="203"/>
      <c r="E16" s="203"/>
    </row>
    <row r="17">
      <c r="C17" s="203"/>
      <c r="D17" s="203"/>
      <c r="E17" s="203"/>
    </row>
    <row r="18">
      <c r="C18" s="206" t="s">
        <v>786</v>
      </c>
      <c r="D18" s="203"/>
      <c r="E18" s="203"/>
    </row>
    <row r="19">
      <c r="C19" s="203"/>
      <c r="D19" s="203"/>
      <c r="E19" s="203"/>
    </row>
    <row r="20">
      <c r="C20" s="224" t="s">
        <v>232</v>
      </c>
      <c r="D20" s="224" t="s">
        <v>234</v>
      </c>
      <c r="E20" s="224" t="s">
        <v>233</v>
      </c>
    </row>
    <row r="21">
      <c r="C21" s="225">
        <v>1.0</v>
      </c>
      <c r="D21" s="225">
        <v>1.0</v>
      </c>
      <c r="E21" s="225" t="s">
        <v>824</v>
      </c>
    </row>
    <row r="22">
      <c r="C22" s="225">
        <v>2.0</v>
      </c>
      <c r="D22" s="225">
        <v>1.0</v>
      </c>
      <c r="E22" s="225" t="s">
        <v>825</v>
      </c>
    </row>
    <row r="23">
      <c r="C23" s="225">
        <v>3.0</v>
      </c>
      <c r="D23" s="225">
        <v>1.0</v>
      </c>
      <c r="E23" s="225" t="s">
        <v>826</v>
      </c>
    </row>
    <row r="24">
      <c r="C24" s="225">
        <v>4.0</v>
      </c>
      <c r="D24" s="225">
        <v>1.0</v>
      </c>
      <c r="E24" s="225" t="s">
        <v>827</v>
      </c>
    </row>
    <row r="25">
      <c r="C25" s="225">
        <v>5.0</v>
      </c>
      <c r="D25" s="225">
        <v>1.0</v>
      </c>
      <c r="E25" s="225" t="s">
        <v>828</v>
      </c>
    </row>
    <row r="26">
      <c r="C26" s="225">
        <v>6.0</v>
      </c>
      <c r="D26" s="225">
        <v>1.0</v>
      </c>
      <c r="E26" s="225" t="s">
        <v>829</v>
      </c>
    </row>
    <row r="27">
      <c r="C27" s="203"/>
      <c r="D27" s="203"/>
      <c r="E27" s="203"/>
    </row>
    <row r="28">
      <c r="C28" s="206" t="s">
        <v>790</v>
      </c>
      <c r="D28" s="203"/>
      <c r="E28" s="203"/>
    </row>
    <row r="29">
      <c r="C29" s="203"/>
      <c r="D29" s="203"/>
      <c r="E29" s="203"/>
    </row>
    <row r="30">
      <c r="C30" s="224" t="s">
        <v>232</v>
      </c>
      <c r="D30" s="224" t="s">
        <v>234</v>
      </c>
      <c r="E30" s="224" t="s">
        <v>233</v>
      </c>
    </row>
    <row r="31">
      <c r="A31" s="202"/>
      <c r="B31" s="203"/>
      <c r="C31" s="225">
        <v>1.0</v>
      </c>
      <c r="D31" s="225">
        <v>1.0</v>
      </c>
      <c r="E31" s="225" t="s">
        <v>830</v>
      </c>
    </row>
    <row r="32">
      <c r="A32" s="203"/>
      <c r="B32" s="203"/>
      <c r="C32" s="225">
        <v>2.0</v>
      </c>
      <c r="D32" s="225">
        <v>1.0</v>
      </c>
      <c r="E32" s="225" t="s">
        <v>831</v>
      </c>
    </row>
    <row r="33">
      <c r="A33" s="204"/>
      <c r="B33" s="203"/>
      <c r="C33" s="225">
        <v>3.0</v>
      </c>
      <c r="D33" s="225">
        <v>1.0</v>
      </c>
      <c r="E33" s="225" t="s">
        <v>832</v>
      </c>
    </row>
    <row r="34">
      <c r="A34" s="203"/>
      <c r="B34" s="203"/>
      <c r="C34" s="225">
        <v>4.0</v>
      </c>
      <c r="D34" s="225">
        <v>1.0</v>
      </c>
      <c r="E34" s="225" t="s">
        <v>833</v>
      </c>
    </row>
    <row r="35">
      <c r="A35" s="205"/>
      <c r="B35" s="203"/>
      <c r="C35" s="225">
        <v>5.0</v>
      </c>
      <c r="D35" s="225">
        <v>1.0</v>
      </c>
      <c r="E35" s="225" t="s">
        <v>834</v>
      </c>
    </row>
    <row r="36">
      <c r="A36" s="203"/>
      <c r="B36" s="203"/>
      <c r="C36" s="225">
        <v>6.0</v>
      </c>
      <c r="D36" s="225">
        <v>1.0</v>
      </c>
      <c r="E36" s="225" t="s">
        <v>835</v>
      </c>
    </row>
    <row r="37">
      <c r="A37" s="206"/>
      <c r="B37" s="203"/>
      <c r="C37" s="203"/>
      <c r="D37" s="203"/>
      <c r="E37" s="203"/>
    </row>
    <row r="38">
      <c r="A38" s="203"/>
      <c r="B38" s="203"/>
      <c r="C38" s="206" t="s">
        <v>797</v>
      </c>
      <c r="D38" s="203"/>
      <c r="E38" s="203"/>
    </row>
    <row r="39">
      <c r="A39" s="209"/>
      <c r="B39" s="209"/>
      <c r="C39" s="203"/>
      <c r="D39" s="203"/>
      <c r="E39" s="203"/>
    </row>
    <row r="40">
      <c r="A40" s="210"/>
      <c r="B40" s="210"/>
      <c r="C40" s="224" t="s">
        <v>232</v>
      </c>
      <c r="D40" s="224" t="s">
        <v>234</v>
      </c>
      <c r="E40" s="224" t="s">
        <v>509</v>
      </c>
    </row>
    <row r="41">
      <c r="A41" s="210"/>
      <c r="B41" s="210"/>
      <c r="C41" s="225">
        <v>1.0</v>
      </c>
      <c r="D41" s="225" t="s">
        <v>836</v>
      </c>
      <c r="E41" s="225" t="s">
        <v>837</v>
      </c>
    </row>
    <row r="42">
      <c r="A42" s="210"/>
      <c r="B42" s="210"/>
      <c r="C42" s="210"/>
    </row>
    <row r="43">
      <c r="A43" s="210"/>
      <c r="B43" s="210"/>
      <c r="C43" s="210"/>
    </row>
    <row r="44">
      <c r="A44" s="210"/>
      <c r="B44" s="210"/>
      <c r="C44" s="210"/>
    </row>
    <row r="45">
      <c r="A45" s="210"/>
      <c r="B45" s="210"/>
      <c r="C45" s="210"/>
    </row>
    <row r="46">
      <c r="A46" s="203"/>
      <c r="B46" s="203"/>
      <c r="C46" s="203"/>
    </row>
    <row r="47">
      <c r="A47" s="206"/>
      <c r="B47" s="203"/>
      <c r="C47" s="203"/>
    </row>
    <row r="48">
      <c r="A48" s="203"/>
      <c r="B48" s="203"/>
      <c r="C48" s="203"/>
    </row>
    <row r="49">
      <c r="A49" s="209"/>
      <c r="B49" s="209"/>
      <c r="C49" s="209"/>
    </row>
    <row r="50">
      <c r="A50" s="210"/>
      <c r="B50" s="210"/>
      <c r="C50" s="210"/>
    </row>
    <row r="51">
      <c r="A51" s="210"/>
      <c r="B51" s="210"/>
      <c r="C51" s="210"/>
    </row>
    <row r="52">
      <c r="A52" s="210"/>
      <c r="B52" s="210"/>
      <c r="C52" s="210"/>
    </row>
    <row r="53">
      <c r="A53" s="210"/>
      <c r="B53" s="210"/>
      <c r="C53" s="210"/>
    </row>
    <row r="54">
      <c r="A54" s="210"/>
      <c r="B54" s="210"/>
      <c r="C54" s="210"/>
    </row>
    <row r="55">
      <c r="A55" s="210"/>
      <c r="B55" s="210"/>
      <c r="C55" s="210"/>
    </row>
    <row r="56">
      <c r="A56" s="210"/>
      <c r="B56" s="210"/>
      <c r="C56" s="210"/>
    </row>
    <row r="57">
      <c r="A57" s="203"/>
      <c r="B57" s="203"/>
      <c r="C57" s="203"/>
    </row>
    <row r="58">
      <c r="A58" s="206"/>
      <c r="B58" s="203"/>
      <c r="C58" s="203"/>
    </row>
    <row r="59">
      <c r="A59" s="203"/>
      <c r="B59" s="203"/>
      <c r="C59" s="203"/>
    </row>
    <row r="60">
      <c r="A60" s="209"/>
      <c r="B60" s="209"/>
      <c r="C60" s="209"/>
    </row>
    <row r="61">
      <c r="A61" s="210"/>
      <c r="B61" s="210"/>
      <c r="C61" s="210"/>
    </row>
    <row r="62">
      <c r="A62" s="202"/>
      <c r="B62" s="203"/>
      <c r="C62" s="203"/>
    </row>
    <row r="63">
      <c r="A63" s="203"/>
      <c r="B63" s="203"/>
      <c r="C63" s="203"/>
    </row>
    <row r="64">
      <c r="A64" s="204"/>
      <c r="B64" s="203"/>
      <c r="C64" s="203"/>
    </row>
    <row r="65">
      <c r="A65" s="203"/>
      <c r="B65" s="203"/>
      <c r="C65" s="203"/>
    </row>
    <row r="66">
      <c r="A66" s="205"/>
      <c r="B66" s="203"/>
      <c r="C66" s="203"/>
    </row>
    <row r="67">
      <c r="A67" s="203"/>
      <c r="B67" s="203"/>
      <c r="C67" s="203"/>
    </row>
    <row r="68">
      <c r="A68" s="206"/>
      <c r="B68" s="203"/>
      <c r="C68" s="203"/>
    </row>
    <row r="69">
      <c r="A69" s="203"/>
      <c r="B69" s="203"/>
      <c r="C69" s="203"/>
    </row>
    <row r="70">
      <c r="A70" s="209"/>
      <c r="B70" s="209"/>
      <c r="C70" s="209"/>
    </row>
    <row r="71">
      <c r="A71" s="210"/>
      <c r="B71" s="210"/>
      <c r="C71" s="210"/>
    </row>
    <row r="72">
      <c r="A72" s="210"/>
      <c r="B72" s="210"/>
      <c r="C72" s="210"/>
    </row>
    <row r="73">
      <c r="A73" s="210"/>
      <c r="B73" s="210"/>
      <c r="C73" s="210"/>
    </row>
    <row r="74">
      <c r="A74" s="210"/>
      <c r="B74" s="210"/>
      <c r="C74" s="210"/>
    </row>
    <row r="75">
      <c r="A75" s="210"/>
      <c r="B75" s="210"/>
      <c r="C75" s="210"/>
    </row>
    <row r="76">
      <c r="A76" s="210"/>
      <c r="B76" s="210"/>
      <c r="C76" s="210"/>
    </row>
    <row r="77">
      <c r="A77" s="203"/>
      <c r="B77" s="203"/>
      <c r="C77" s="203"/>
    </row>
    <row r="78">
      <c r="A78" s="206"/>
      <c r="B78" s="203"/>
      <c r="C78" s="203"/>
    </row>
    <row r="79">
      <c r="A79" s="203"/>
      <c r="B79" s="203"/>
      <c r="C79" s="203"/>
    </row>
    <row r="80">
      <c r="A80" s="209"/>
      <c r="B80" s="209"/>
      <c r="C80" s="209"/>
    </row>
    <row r="81">
      <c r="A81" s="210"/>
      <c r="B81" s="210"/>
      <c r="C81" s="210"/>
    </row>
    <row r="82">
      <c r="A82" s="210"/>
      <c r="B82" s="210"/>
      <c r="C82" s="210"/>
    </row>
    <row r="83">
      <c r="A83" s="210"/>
      <c r="B83" s="210"/>
      <c r="C83" s="210"/>
    </row>
    <row r="84">
      <c r="A84" s="210"/>
      <c r="B84" s="210"/>
      <c r="C84" s="210"/>
    </row>
    <row r="85">
      <c r="A85" s="210"/>
      <c r="B85" s="210"/>
      <c r="C85" s="210"/>
    </row>
    <row r="86">
      <c r="A86" s="210"/>
      <c r="B86" s="210"/>
      <c r="C86" s="210"/>
    </row>
    <row r="87">
      <c r="A87" s="203"/>
      <c r="B87" s="203"/>
      <c r="C87" s="203"/>
    </row>
    <row r="88">
      <c r="A88" s="206"/>
      <c r="B88" s="203"/>
      <c r="C88" s="203"/>
    </row>
    <row r="89">
      <c r="A89" s="203"/>
      <c r="B89" s="203"/>
      <c r="C89" s="203"/>
    </row>
    <row r="90">
      <c r="A90" s="209"/>
      <c r="B90" s="209"/>
      <c r="C90" s="209"/>
    </row>
    <row r="91">
      <c r="A91" s="210"/>
      <c r="B91" s="210"/>
      <c r="C91" s="210"/>
    </row>
    <row r="92">
      <c r="A92" s="202"/>
      <c r="B92" s="203"/>
      <c r="C92" s="203"/>
    </row>
    <row r="93">
      <c r="A93" s="203"/>
      <c r="B93" s="203"/>
      <c r="C93" s="203"/>
    </row>
    <row r="94">
      <c r="A94" s="204"/>
      <c r="B94" s="203"/>
      <c r="C94" s="203"/>
    </row>
    <row r="95">
      <c r="A95" s="203"/>
      <c r="B95" s="203"/>
      <c r="C95" s="203"/>
    </row>
    <row r="96">
      <c r="A96" s="205"/>
      <c r="B96" s="203"/>
      <c r="C96" s="203"/>
    </row>
    <row r="97">
      <c r="A97" s="203"/>
      <c r="B97" s="203"/>
      <c r="C97" s="203"/>
    </row>
    <row r="98">
      <c r="A98" s="206"/>
      <c r="B98" s="203"/>
      <c r="C98" s="203"/>
    </row>
    <row r="99">
      <c r="A99" s="203"/>
      <c r="B99" s="203"/>
      <c r="C99" s="203"/>
    </row>
    <row r="100">
      <c r="A100" s="209"/>
      <c r="B100" s="209"/>
      <c r="C100" s="209"/>
    </row>
    <row r="101">
      <c r="A101" s="210"/>
      <c r="B101" s="210"/>
      <c r="C101" s="210"/>
    </row>
    <row r="102">
      <c r="A102" s="210"/>
      <c r="B102" s="210"/>
      <c r="C102" s="210"/>
    </row>
    <row r="103">
      <c r="A103" s="210"/>
      <c r="B103" s="210"/>
      <c r="C103" s="210"/>
    </row>
    <row r="104">
      <c r="A104" s="210"/>
      <c r="B104" s="210"/>
      <c r="C104" s="210"/>
    </row>
    <row r="105">
      <c r="A105" s="210"/>
      <c r="B105" s="210"/>
      <c r="C105" s="210"/>
    </row>
    <row r="106">
      <c r="A106" s="203"/>
      <c r="B106" s="203"/>
      <c r="C106" s="203"/>
    </row>
    <row r="107">
      <c r="A107" s="206"/>
      <c r="B107" s="203"/>
      <c r="C107" s="203"/>
    </row>
    <row r="108">
      <c r="A108" s="203"/>
      <c r="B108" s="203"/>
      <c r="C108" s="203"/>
    </row>
    <row r="109">
      <c r="A109" s="209"/>
      <c r="B109" s="209"/>
      <c r="C109" s="209"/>
    </row>
    <row r="110">
      <c r="A110" s="210"/>
      <c r="B110" s="210"/>
      <c r="C110" s="210"/>
    </row>
    <row r="111">
      <c r="A111" s="210"/>
      <c r="B111" s="210"/>
      <c r="C111" s="210"/>
    </row>
    <row r="112">
      <c r="A112" s="210"/>
      <c r="B112" s="210"/>
      <c r="C112" s="210"/>
    </row>
    <row r="113">
      <c r="A113" s="210"/>
      <c r="B113" s="210"/>
      <c r="C113" s="210"/>
    </row>
    <row r="114">
      <c r="A114" s="210"/>
      <c r="B114" s="210"/>
      <c r="C114" s="210"/>
    </row>
    <row r="115">
      <c r="A115" s="210"/>
      <c r="B115" s="210"/>
      <c r="C115" s="210"/>
    </row>
    <row r="116">
      <c r="A116" s="203"/>
      <c r="B116" s="203"/>
      <c r="C116" s="203"/>
    </row>
    <row r="117">
      <c r="A117" s="206"/>
      <c r="B117" s="203"/>
      <c r="C117" s="203"/>
    </row>
    <row r="118">
      <c r="A118" s="203"/>
      <c r="B118" s="203"/>
      <c r="C118" s="203"/>
    </row>
    <row r="119">
      <c r="A119" s="209"/>
      <c r="B119" s="209"/>
      <c r="C119" s="209"/>
    </row>
    <row r="120">
      <c r="A120" s="210"/>
      <c r="B120" s="210"/>
      <c r="C120" s="210"/>
    </row>
    <row r="121">
      <c r="A121" s="202"/>
      <c r="B121" s="203"/>
      <c r="C121" s="203"/>
    </row>
    <row r="122">
      <c r="A122" s="203"/>
      <c r="B122" s="203"/>
      <c r="C122" s="203"/>
    </row>
    <row r="123">
      <c r="A123" s="204"/>
      <c r="B123" s="203"/>
      <c r="C123" s="203"/>
    </row>
    <row r="124">
      <c r="A124" s="203"/>
      <c r="B124" s="203"/>
      <c r="C124" s="203"/>
    </row>
    <row r="125">
      <c r="A125" s="205"/>
      <c r="B125" s="203"/>
      <c r="C125" s="203"/>
    </row>
    <row r="126">
      <c r="A126" s="203"/>
      <c r="B126" s="203"/>
      <c r="C126" s="203"/>
    </row>
    <row r="127">
      <c r="A127" s="206"/>
      <c r="B127" s="203"/>
      <c r="C127" s="203"/>
    </row>
    <row r="128">
      <c r="A128" s="203"/>
      <c r="B128" s="203"/>
      <c r="C128" s="203"/>
    </row>
    <row r="129">
      <c r="A129" s="209"/>
      <c r="B129" s="209"/>
      <c r="C129" s="209"/>
    </row>
    <row r="130">
      <c r="A130" s="210"/>
      <c r="B130" s="210"/>
      <c r="C130" s="210"/>
    </row>
    <row r="131">
      <c r="A131" s="210"/>
      <c r="B131" s="210"/>
      <c r="C131" s="210"/>
    </row>
    <row r="132">
      <c r="A132" s="210"/>
      <c r="B132" s="210"/>
      <c r="C132" s="210"/>
    </row>
    <row r="133">
      <c r="A133" s="210"/>
      <c r="B133" s="210"/>
      <c r="C133" s="210"/>
    </row>
    <row r="134">
      <c r="A134" s="210"/>
      <c r="B134" s="210"/>
      <c r="C134" s="210"/>
    </row>
    <row r="135">
      <c r="A135" s="203"/>
      <c r="B135" s="203"/>
      <c r="C135" s="203"/>
    </row>
    <row r="136">
      <c r="A136" s="206"/>
      <c r="B136" s="203"/>
      <c r="C136" s="203"/>
    </row>
    <row r="137">
      <c r="A137" s="203"/>
      <c r="B137" s="203"/>
      <c r="C137" s="203"/>
    </row>
    <row r="138">
      <c r="A138" s="209"/>
      <c r="B138" s="209"/>
      <c r="C138" s="209"/>
    </row>
    <row r="139">
      <c r="A139" s="210"/>
      <c r="B139" s="210"/>
      <c r="C139" s="210"/>
    </row>
    <row r="140">
      <c r="A140" s="210"/>
      <c r="B140" s="210"/>
      <c r="C140" s="210"/>
    </row>
    <row r="141">
      <c r="A141" s="210"/>
      <c r="B141" s="210"/>
      <c r="C141" s="210"/>
    </row>
    <row r="142">
      <c r="A142" s="210"/>
      <c r="B142" s="210"/>
      <c r="C142" s="210"/>
    </row>
    <row r="143">
      <c r="A143" s="210"/>
      <c r="B143" s="210"/>
      <c r="C143" s="210"/>
    </row>
    <row r="144">
      <c r="A144" s="210"/>
      <c r="B144" s="210"/>
      <c r="C144" s="210"/>
    </row>
    <row r="145">
      <c r="A145" s="203"/>
      <c r="B145" s="203"/>
      <c r="C145" s="203"/>
    </row>
    <row r="146">
      <c r="A146" s="206"/>
      <c r="B146" s="203"/>
      <c r="C146" s="203"/>
    </row>
    <row r="147">
      <c r="A147" s="203"/>
      <c r="B147" s="203"/>
      <c r="C147" s="203"/>
    </row>
    <row r="148">
      <c r="A148" s="209"/>
      <c r="B148" s="209"/>
      <c r="C148" s="209"/>
    </row>
    <row r="149">
      <c r="A149" s="210"/>
      <c r="B149" s="210"/>
      <c r="C149" s="210"/>
    </row>
    <row r="150">
      <c r="A150" s="202"/>
      <c r="B150" s="203"/>
      <c r="C150" s="203"/>
    </row>
    <row r="151">
      <c r="A151" s="203"/>
      <c r="B151" s="203"/>
      <c r="C151" s="203"/>
    </row>
    <row r="152">
      <c r="A152" s="204"/>
      <c r="B152" s="203"/>
      <c r="C152" s="203"/>
    </row>
    <row r="153">
      <c r="A153" s="203"/>
      <c r="B153" s="203"/>
      <c r="C153" s="203"/>
    </row>
    <row r="154">
      <c r="A154" s="205"/>
      <c r="B154" s="203"/>
      <c r="C154" s="203"/>
    </row>
    <row r="155">
      <c r="A155" s="203"/>
      <c r="B155" s="203"/>
      <c r="C155" s="203"/>
    </row>
    <row r="156">
      <c r="A156" s="206"/>
      <c r="B156" s="203"/>
      <c r="C156" s="203"/>
    </row>
    <row r="157">
      <c r="A157" s="203"/>
      <c r="B157" s="203"/>
      <c r="C157" s="203"/>
    </row>
    <row r="158">
      <c r="A158" s="209"/>
      <c r="B158" s="209"/>
      <c r="C158" s="209"/>
    </row>
    <row r="159">
      <c r="A159" s="210"/>
      <c r="B159" s="210"/>
      <c r="C159" s="210"/>
    </row>
    <row r="160">
      <c r="A160" s="210"/>
      <c r="B160" s="210"/>
      <c r="C160" s="210"/>
    </row>
    <row r="161">
      <c r="A161" s="210"/>
      <c r="B161" s="210"/>
      <c r="C161" s="210"/>
    </row>
    <row r="162">
      <c r="A162" s="210"/>
      <c r="B162" s="210"/>
      <c r="C162" s="210"/>
    </row>
    <row r="163">
      <c r="A163" s="210"/>
      <c r="B163" s="210"/>
      <c r="C163" s="210"/>
    </row>
    <row r="164">
      <c r="A164" s="203"/>
      <c r="B164" s="203"/>
      <c r="C164" s="203"/>
    </row>
    <row r="165">
      <c r="A165" s="206"/>
      <c r="B165" s="203"/>
      <c r="C165" s="203"/>
    </row>
    <row r="166">
      <c r="A166" s="203"/>
      <c r="B166" s="203"/>
      <c r="C166" s="203"/>
    </row>
    <row r="167">
      <c r="A167" s="209"/>
      <c r="B167" s="209"/>
      <c r="C167" s="209"/>
    </row>
    <row r="168">
      <c r="A168" s="210"/>
      <c r="B168" s="210"/>
      <c r="C168" s="210"/>
    </row>
    <row r="169">
      <c r="A169" s="210"/>
      <c r="B169" s="210"/>
      <c r="C169" s="210"/>
    </row>
    <row r="170">
      <c r="A170" s="210"/>
      <c r="B170" s="210"/>
      <c r="C170" s="210"/>
    </row>
    <row r="171">
      <c r="A171" s="210"/>
      <c r="B171" s="210"/>
      <c r="C171" s="210"/>
    </row>
    <row r="172">
      <c r="A172" s="210"/>
      <c r="B172" s="210"/>
      <c r="C172" s="210"/>
    </row>
    <row r="173">
      <c r="A173" s="210"/>
      <c r="B173" s="210"/>
      <c r="C173" s="210"/>
    </row>
    <row r="174">
      <c r="A174" s="203"/>
      <c r="B174" s="203"/>
      <c r="C174" s="203"/>
    </row>
    <row r="175">
      <c r="A175" s="206"/>
      <c r="B175" s="203"/>
      <c r="C175" s="203"/>
    </row>
    <row r="176">
      <c r="A176" s="203"/>
      <c r="B176" s="203"/>
      <c r="C176" s="203"/>
    </row>
    <row r="177">
      <c r="A177" s="209"/>
      <c r="B177" s="209"/>
      <c r="C177" s="209"/>
    </row>
    <row r="178">
      <c r="A178" s="210"/>
      <c r="B178" s="210"/>
      <c r="C178" s="210"/>
    </row>
    <row r="179">
      <c r="A179" s="203"/>
      <c r="B179" s="203"/>
      <c r="C179" s="203"/>
    </row>
    <row r="180">
      <c r="A180" s="203"/>
      <c r="B180" s="203"/>
      <c r="C180" s="203"/>
    </row>
    <row r="181">
      <c r="A181" s="203"/>
      <c r="B181" s="203"/>
      <c r="C181" s="203"/>
    </row>
    <row r="182">
      <c r="A182" s="203"/>
      <c r="B182" s="203"/>
      <c r="C182" s="203"/>
    </row>
    <row r="183">
      <c r="A183" s="202"/>
      <c r="B183" s="203"/>
      <c r="C183" s="203"/>
    </row>
    <row r="184">
      <c r="A184" s="203"/>
      <c r="B184" s="203"/>
      <c r="C184" s="203"/>
    </row>
    <row r="185">
      <c r="A185" s="204"/>
      <c r="B185" s="203"/>
      <c r="C185" s="203"/>
    </row>
    <row r="186">
      <c r="A186" s="203"/>
      <c r="B186" s="203"/>
      <c r="C186" s="203"/>
    </row>
    <row r="187">
      <c r="A187" s="205"/>
      <c r="B187" s="203"/>
      <c r="C187" s="203"/>
    </row>
    <row r="188">
      <c r="A188" s="203"/>
      <c r="B188" s="203"/>
      <c r="C188" s="203"/>
    </row>
    <row r="189">
      <c r="A189" s="211"/>
      <c r="B189" s="203"/>
      <c r="C189" s="203"/>
    </row>
    <row r="190">
      <c r="A190" s="209"/>
      <c r="B190" s="209"/>
      <c r="C190" s="209"/>
    </row>
    <row r="191">
      <c r="A191" s="210"/>
      <c r="B191" s="210"/>
      <c r="C191" s="210"/>
    </row>
    <row r="192">
      <c r="A192" s="210"/>
      <c r="B192" s="210"/>
      <c r="C192" s="210"/>
    </row>
    <row r="193">
      <c r="A193" s="210"/>
      <c r="B193" s="210"/>
      <c r="C193" s="210"/>
    </row>
    <row r="194">
      <c r="A194" s="210"/>
      <c r="B194" s="210"/>
      <c r="C194" s="210"/>
    </row>
    <row r="195">
      <c r="A195" s="210"/>
      <c r="B195" s="210"/>
      <c r="C195" s="210"/>
    </row>
    <row r="196">
      <c r="A196" s="210"/>
      <c r="B196" s="210"/>
      <c r="C196" s="210"/>
    </row>
    <row r="197">
      <c r="A197" s="211"/>
      <c r="B197" s="203"/>
      <c r="C197" s="203"/>
    </row>
    <row r="198">
      <c r="A198" s="209"/>
      <c r="B198" s="209"/>
      <c r="C198" s="209"/>
    </row>
    <row r="199">
      <c r="A199" s="210"/>
      <c r="B199" s="210"/>
      <c r="C199" s="210"/>
    </row>
    <row r="200">
      <c r="A200" s="210"/>
      <c r="B200" s="210"/>
      <c r="C200" s="210"/>
    </row>
    <row r="201">
      <c r="A201" s="210"/>
      <c r="B201" s="210"/>
      <c r="C201" s="210"/>
    </row>
    <row r="202">
      <c r="A202" s="210"/>
      <c r="B202" s="210"/>
      <c r="C202" s="210"/>
    </row>
    <row r="203">
      <c r="A203" s="210"/>
      <c r="B203" s="210"/>
      <c r="C203" s="210"/>
    </row>
    <row r="204">
      <c r="A204" s="210"/>
      <c r="B204" s="210"/>
      <c r="C204" s="210"/>
    </row>
    <row r="205">
      <c r="A205" s="211"/>
      <c r="B205" s="203"/>
      <c r="C205" s="203"/>
    </row>
    <row r="206">
      <c r="A206" s="209"/>
      <c r="B206" s="209"/>
      <c r="C206" s="209"/>
    </row>
    <row r="207">
      <c r="A207" s="210"/>
      <c r="B207" s="210"/>
      <c r="C207" s="210"/>
    </row>
    <row r="208">
      <c r="A208" s="203"/>
      <c r="B208" s="203"/>
      <c r="C208" s="203"/>
    </row>
    <row r="209">
      <c r="A209" s="203"/>
      <c r="B209" s="203"/>
      <c r="C209" s="203"/>
    </row>
    <row r="210">
      <c r="A210" s="202"/>
      <c r="B210" s="203"/>
      <c r="C210" s="203"/>
    </row>
    <row r="211">
      <c r="A211" s="203"/>
      <c r="B211" s="203"/>
      <c r="C211" s="203"/>
    </row>
    <row r="212">
      <c r="A212" s="204"/>
      <c r="B212" s="203"/>
      <c r="C212" s="203"/>
    </row>
    <row r="213">
      <c r="A213" s="203"/>
      <c r="B213" s="203"/>
      <c r="C213" s="203"/>
    </row>
    <row r="214">
      <c r="A214" s="205"/>
      <c r="B214" s="203"/>
      <c r="C214" s="203"/>
    </row>
    <row r="215">
      <c r="A215" s="203"/>
      <c r="B215" s="203"/>
      <c r="C215" s="203"/>
    </row>
    <row r="216">
      <c r="A216" s="211"/>
      <c r="B216" s="203"/>
      <c r="C216" s="203"/>
    </row>
    <row r="217">
      <c r="A217" s="209"/>
      <c r="B217" s="209"/>
      <c r="C217" s="209"/>
    </row>
    <row r="218">
      <c r="A218" s="210"/>
      <c r="B218" s="210"/>
      <c r="C218" s="210"/>
    </row>
    <row r="219">
      <c r="A219" s="210"/>
      <c r="B219" s="210"/>
      <c r="C219" s="210"/>
    </row>
    <row r="220">
      <c r="A220" s="210"/>
      <c r="B220" s="210"/>
      <c r="C220" s="210"/>
    </row>
    <row r="221">
      <c r="A221" s="210"/>
      <c r="B221" s="210"/>
      <c r="C221" s="210"/>
    </row>
    <row r="222">
      <c r="A222" s="210"/>
      <c r="B222" s="210"/>
      <c r="C222" s="210"/>
    </row>
    <row r="223">
      <c r="A223" s="211"/>
      <c r="B223" s="203"/>
      <c r="C223" s="203"/>
    </row>
    <row r="224">
      <c r="A224" s="209"/>
      <c r="B224" s="209"/>
      <c r="C224" s="209"/>
    </row>
    <row r="225">
      <c r="A225" s="210"/>
      <c r="B225" s="210"/>
      <c r="C225" s="210"/>
    </row>
    <row r="226">
      <c r="A226" s="210"/>
      <c r="B226" s="210"/>
      <c r="C226" s="210"/>
    </row>
    <row r="227">
      <c r="A227" s="210"/>
      <c r="B227" s="210"/>
      <c r="C227" s="210"/>
    </row>
    <row r="228">
      <c r="A228" s="210"/>
      <c r="B228" s="210"/>
      <c r="C228" s="210"/>
    </row>
    <row r="229">
      <c r="A229" s="210"/>
      <c r="B229" s="210"/>
      <c r="C229" s="210"/>
    </row>
    <row r="230">
      <c r="A230" s="210"/>
      <c r="B230" s="210"/>
      <c r="C230" s="210"/>
    </row>
    <row r="231">
      <c r="A231" s="210"/>
      <c r="B231" s="210"/>
      <c r="C231" s="210"/>
    </row>
    <row r="232">
      <c r="A232" s="211"/>
      <c r="B232" s="203"/>
      <c r="C232" s="203"/>
    </row>
    <row r="233">
      <c r="A233" s="209"/>
      <c r="B233" s="209"/>
      <c r="C233" s="209"/>
    </row>
    <row r="234">
      <c r="A234" s="210"/>
      <c r="B234" s="210"/>
      <c r="C234" s="210"/>
    </row>
    <row r="235">
      <c r="A235" s="203"/>
      <c r="B235" s="203"/>
      <c r="C235" s="203"/>
    </row>
    <row r="236">
      <c r="A236" s="203"/>
      <c r="B236" s="203"/>
      <c r="C236" s="203"/>
    </row>
    <row r="237">
      <c r="A237" s="202"/>
      <c r="B237" s="203"/>
      <c r="C237" s="203"/>
    </row>
    <row r="238">
      <c r="A238" s="203"/>
      <c r="B238" s="203"/>
      <c r="C238" s="203"/>
    </row>
    <row r="239">
      <c r="A239" s="204"/>
      <c r="B239" s="203"/>
      <c r="C239" s="203"/>
    </row>
    <row r="240">
      <c r="A240" s="203"/>
      <c r="B240" s="203"/>
      <c r="C240" s="203"/>
    </row>
    <row r="241">
      <c r="A241" s="205"/>
      <c r="B241" s="203"/>
      <c r="C241" s="203"/>
    </row>
    <row r="242">
      <c r="A242" s="203"/>
      <c r="B242" s="203"/>
      <c r="C242" s="203"/>
    </row>
    <row r="243">
      <c r="A243" s="204"/>
      <c r="B243" s="203"/>
      <c r="C243" s="203"/>
    </row>
    <row r="244">
      <c r="A244" s="203"/>
      <c r="B244" s="203"/>
      <c r="C244" s="203"/>
    </row>
    <row r="245">
      <c r="A245" s="206"/>
      <c r="B245" s="203"/>
      <c r="C245" s="203"/>
    </row>
    <row r="246">
      <c r="A246" s="203"/>
      <c r="B246" s="203"/>
      <c r="C246" s="203"/>
    </row>
    <row r="247">
      <c r="A247" s="209"/>
      <c r="B247" s="209"/>
      <c r="C247" s="209"/>
    </row>
    <row r="248">
      <c r="A248" s="210"/>
      <c r="B248" s="210"/>
      <c r="C248" s="210"/>
    </row>
    <row r="249">
      <c r="A249" s="210"/>
      <c r="B249" s="210"/>
      <c r="C249" s="210"/>
    </row>
    <row r="250">
      <c r="A250" s="210"/>
      <c r="B250" s="210"/>
      <c r="C250" s="210"/>
    </row>
    <row r="251">
      <c r="A251" s="210"/>
      <c r="B251" s="210"/>
      <c r="C251" s="210"/>
    </row>
    <row r="252">
      <c r="A252" s="210"/>
      <c r="B252" s="210"/>
      <c r="C252" s="210"/>
    </row>
    <row r="253">
      <c r="A253" s="203"/>
      <c r="B253" s="203"/>
      <c r="C253" s="203"/>
    </row>
    <row r="254">
      <c r="A254" s="206"/>
      <c r="B254" s="203"/>
      <c r="C254" s="203"/>
    </row>
    <row r="255">
      <c r="A255" s="203"/>
      <c r="B255" s="203"/>
      <c r="C255" s="203"/>
    </row>
    <row r="256">
      <c r="A256" s="209"/>
      <c r="B256" s="209"/>
      <c r="C256" s="209"/>
    </row>
    <row r="257">
      <c r="A257" s="210"/>
      <c r="B257" s="210"/>
      <c r="C257" s="210"/>
    </row>
    <row r="258">
      <c r="A258" s="203"/>
      <c r="B258" s="203"/>
      <c r="C258" s="203"/>
    </row>
    <row r="259">
      <c r="A259" s="206"/>
      <c r="B259" s="203"/>
      <c r="C259" s="203"/>
    </row>
    <row r="260">
      <c r="A260" s="203"/>
      <c r="B260" s="203"/>
      <c r="C260" s="203"/>
    </row>
    <row r="261">
      <c r="A261" s="209"/>
      <c r="B261" s="209"/>
      <c r="C261" s="203"/>
    </row>
    <row r="262">
      <c r="A262" s="210"/>
      <c r="B262" s="212"/>
      <c r="C262" s="203"/>
    </row>
    <row r="263">
      <c r="A263" s="210"/>
      <c r="B263" s="212"/>
      <c r="C263" s="203"/>
    </row>
    <row r="264">
      <c r="A264" s="210"/>
      <c r="B264" s="212"/>
      <c r="C264" s="203"/>
    </row>
    <row r="265">
      <c r="A265" s="202"/>
      <c r="B265" s="203"/>
      <c r="C265" s="203"/>
    </row>
    <row r="266">
      <c r="A266" s="203"/>
      <c r="B266" s="203"/>
      <c r="C266" s="203"/>
    </row>
    <row r="267">
      <c r="A267" s="204"/>
      <c r="B267" s="203"/>
      <c r="C267" s="203"/>
    </row>
    <row r="268">
      <c r="A268" s="203"/>
      <c r="B268" s="203"/>
      <c r="C268" s="203"/>
    </row>
    <row r="269">
      <c r="A269" s="205"/>
      <c r="B269" s="203"/>
      <c r="C269" s="203"/>
    </row>
    <row r="270">
      <c r="A270" s="203"/>
      <c r="B270" s="203"/>
      <c r="C270" s="203"/>
    </row>
    <row r="271">
      <c r="A271" s="204"/>
      <c r="B271" s="203"/>
      <c r="C271" s="203"/>
    </row>
    <row r="272">
      <c r="A272" s="203"/>
      <c r="B272" s="203"/>
      <c r="C272" s="203"/>
    </row>
    <row r="273">
      <c r="A273" s="206"/>
      <c r="B273" s="203"/>
      <c r="C273" s="203"/>
    </row>
    <row r="274">
      <c r="A274" s="203"/>
      <c r="B274" s="203"/>
      <c r="C274" s="203"/>
    </row>
    <row r="275">
      <c r="A275" s="209"/>
      <c r="B275" s="209"/>
      <c r="C275" s="209"/>
    </row>
    <row r="276">
      <c r="A276" s="210"/>
      <c r="B276" s="210"/>
      <c r="C276" s="210"/>
    </row>
    <row r="277">
      <c r="A277" s="210"/>
      <c r="B277" s="210"/>
      <c r="C277" s="210"/>
    </row>
    <row r="278">
      <c r="A278" s="210"/>
      <c r="B278" s="210"/>
      <c r="C278" s="210"/>
    </row>
    <row r="279">
      <c r="A279" s="210"/>
      <c r="B279" s="210"/>
      <c r="C279" s="210"/>
    </row>
    <row r="280">
      <c r="A280" s="210"/>
      <c r="B280" s="210"/>
      <c r="C280" s="210"/>
    </row>
    <row r="281">
      <c r="A281" s="203"/>
      <c r="B281" s="203"/>
      <c r="C281" s="203"/>
    </row>
    <row r="282">
      <c r="A282" s="206"/>
      <c r="B282" s="203"/>
      <c r="C282" s="203"/>
    </row>
    <row r="283">
      <c r="A283" s="203"/>
      <c r="B283" s="203"/>
      <c r="C283" s="203"/>
    </row>
    <row r="284">
      <c r="A284" s="209"/>
      <c r="B284" s="209"/>
      <c r="C284" s="209"/>
    </row>
    <row r="285">
      <c r="A285" s="210"/>
      <c r="B285" s="210"/>
      <c r="C285" s="210"/>
    </row>
    <row r="286">
      <c r="A286" s="203"/>
      <c r="B286" s="203"/>
      <c r="C286" s="203"/>
    </row>
    <row r="287">
      <c r="A287" s="206"/>
      <c r="B287" s="203"/>
      <c r="C287" s="203"/>
    </row>
    <row r="288">
      <c r="A288" s="203"/>
      <c r="B288" s="203"/>
      <c r="C288" s="203"/>
    </row>
    <row r="289">
      <c r="A289" s="209"/>
      <c r="B289" s="209"/>
      <c r="C289" s="203"/>
    </row>
    <row r="290">
      <c r="A290" s="210"/>
      <c r="B290" s="212"/>
      <c r="C290" s="203"/>
    </row>
    <row r="291">
      <c r="A291" s="210"/>
      <c r="B291" s="212"/>
      <c r="C291" s="203"/>
    </row>
    <row r="292">
      <c r="A292" s="210"/>
      <c r="B292" s="212"/>
      <c r="C292" s="203"/>
    </row>
    <row r="293">
      <c r="A293" s="202"/>
      <c r="B293" s="203"/>
      <c r="C293" s="203"/>
    </row>
    <row r="294">
      <c r="A294" s="203"/>
      <c r="B294" s="203"/>
      <c r="C294" s="203"/>
    </row>
    <row r="295">
      <c r="A295" s="204"/>
      <c r="B295" s="203"/>
      <c r="C295" s="203"/>
    </row>
    <row r="296">
      <c r="A296" s="203"/>
      <c r="B296" s="203"/>
      <c r="C296" s="203"/>
    </row>
    <row r="297">
      <c r="A297" s="205"/>
      <c r="B297" s="203"/>
      <c r="C297" s="203"/>
    </row>
    <row r="298">
      <c r="A298" s="203"/>
      <c r="B298" s="203"/>
      <c r="C298" s="203"/>
    </row>
    <row r="299">
      <c r="A299" s="204"/>
      <c r="B299" s="203"/>
      <c r="C299" s="203"/>
    </row>
    <row r="300">
      <c r="A300" s="203"/>
      <c r="B300" s="203"/>
      <c r="C300" s="203"/>
    </row>
    <row r="301">
      <c r="A301" s="206"/>
      <c r="B301" s="203"/>
      <c r="C301" s="203"/>
    </row>
    <row r="302">
      <c r="A302" s="203"/>
      <c r="B302" s="203"/>
      <c r="C302" s="203"/>
    </row>
    <row r="303">
      <c r="A303" s="209"/>
      <c r="B303" s="209"/>
      <c r="C303" s="209"/>
    </row>
    <row r="304">
      <c r="A304" s="210"/>
      <c r="B304" s="210"/>
      <c r="C304" s="210"/>
    </row>
    <row r="305">
      <c r="A305" s="210"/>
      <c r="B305" s="210"/>
      <c r="C305" s="210"/>
    </row>
    <row r="306">
      <c r="A306" s="210"/>
      <c r="B306" s="210"/>
      <c r="C306" s="210"/>
    </row>
    <row r="307">
      <c r="A307" s="210"/>
      <c r="B307" s="210"/>
      <c r="C307" s="210"/>
    </row>
    <row r="308">
      <c r="A308" s="210"/>
      <c r="B308" s="210"/>
      <c r="C308" s="210"/>
    </row>
    <row r="309">
      <c r="A309" s="203"/>
      <c r="B309" s="203"/>
      <c r="C309" s="203"/>
    </row>
    <row r="310">
      <c r="A310" s="206"/>
      <c r="B310" s="203"/>
      <c r="C310" s="203"/>
    </row>
    <row r="311">
      <c r="A311" s="203"/>
      <c r="B311" s="203"/>
      <c r="C311" s="203"/>
    </row>
    <row r="312">
      <c r="A312" s="209"/>
      <c r="B312" s="209"/>
      <c r="C312" s="209"/>
    </row>
    <row r="313">
      <c r="A313" s="210"/>
      <c r="B313" s="210"/>
      <c r="C313" s="210"/>
    </row>
    <row r="314">
      <c r="A314" s="203"/>
      <c r="B314" s="203"/>
      <c r="C314" s="203"/>
    </row>
    <row r="315">
      <c r="A315" s="206"/>
      <c r="B315" s="203"/>
      <c r="C315" s="203"/>
    </row>
    <row r="316">
      <c r="A316" s="203"/>
      <c r="B316" s="203"/>
      <c r="C316" s="203"/>
    </row>
    <row r="317">
      <c r="A317" s="209"/>
      <c r="B317" s="209"/>
      <c r="C317" s="203"/>
    </row>
    <row r="318">
      <c r="A318" s="210"/>
      <c r="B318" s="212"/>
      <c r="C318" s="203"/>
    </row>
    <row r="319">
      <c r="A319" s="210"/>
      <c r="B319" s="210"/>
      <c r="C319" s="203"/>
    </row>
    <row r="320">
      <c r="A320" s="210"/>
      <c r="B320" s="212"/>
      <c r="C320" s="203"/>
    </row>
    <row r="321">
      <c r="A321" s="202"/>
      <c r="B321" s="203"/>
      <c r="C321" s="203"/>
    </row>
    <row r="322">
      <c r="A322" s="203"/>
      <c r="B322" s="203"/>
      <c r="C322" s="203"/>
    </row>
    <row r="323">
      <c r="A323" s="204"/>
      <c r="B323" s="203"/>
      <c r="C323" s="203"/>
    </row>
    <row r="324">
      <c r="A324" s="203"/>
      <c r="B324" s="203"/>
      <c r="C324" s="203"/>
    </row>
    <row r="325">
      <c r="A325" s="205"/>
      <c r="B325" s="203"/>
      <c r="C325" s="203"/>
    </row>
    <row r="326">
      <c r="A326" s="203"/>
      <c r="B326" s="203"/>
      <c r="C326" s="203"/>
    </row>
    <row r="327">
      <c r="A327" s="204"/>
      <c r="B327" s="203"/>
      <c r="C327" s="203"/>
    </row>
    <row r="328">
      <c r="A328" s="203"/>
      <c r="B328" s="203"/>
      <c r="C328" s="203"/>
    </row>
    <row r="329">
      <c r="A329" s="206"/>
      <c r="B329" s="203"/>
      <c r="C329" s="203"/>
    </row>
    <row r="330">
      <c r="A330" s="203"/>
      <c r="B330" s="203"/>
      <c r="C330" s="203"/>
    </row>
    <row r="331">
      <c r="A331" s="209"/>
      <c r="B331" s="209"/>
      <c r="C331" s="209"/>
    </row>
    <row r="332">
      <c r="A332" s="210"/>
      <c r="B332" s="210"/>
      <c r="C332" s="210"/>
    </row>
    <row r="333">
      <c r="A333" s="210"/>
      <c r="B333" s="210"/>
      <c r="C333" s="210"/>
    </row>
    <row r="334">
      <c r="A334" s="210"/>
      <c r="B334" s="210"/>
      <c r="C334" s="210"/>
    </row>
    <row r="335">
      <c r="A335" s="210"/>
      <c r="B335" s="210"/>
      <c r="C335" s="210"/>
    </row>
    <row r="336">
      <c r="A336" s="210"/>
      <c r="B336" s="210"/>
      <c r="C336" s="210"/>
    </row>
    <row r="337">
      <c r="A337" s="203"/>
      <c r="B337" s="203"/>
      <c r="C337" s="203"/>
    </row>
    <row r="338">
      <c r="A338" s="206"/>
      <c r="B338" s="203"/>
      <c r="C338" s="203"/>
    </row>
    <row r="339">
      <c r="A339" s="203"/>
      <c r="B339" s="203"/>
      <c r="C339" s="203"/>
    </row>
    <row r="340">
      <c r="A340" s="209"/>
      <c r="B340" s="209"/>
      <c r="C340" s="209"/>
    </row>
    <row r="341">
      <c r="A341" s="210"/>
      <c r="B341" s="210"/>
      <c r="C341" s="210"/>
    </row>
    <row r="342">
      <c r="A342" s="203"/>
      <c r="B342" s="203"/>
      <c r="C342" s="203"/>
    </row>
    <row r="343">
      <c r="A343" s="206"/>
      <c r="B343" s="203"/>
      <c r="C343" s="203"/>
    </row>
    <row r="344">
      <c r="A344" s="203"/>
      <c r="B344" s="203"/>
      <c r="C344" s="203"/>
    </row>
    <row r="345">
      <c r="A345" s="209"/>
      <c r="B345" s="209"/>
      <c r="C345" s="203"/>
    </row>
    <row r="346">
      <c r="A346" s="210"/>
      <c r="B346" s="212"/>
      <c r="C346" s="203"/>
    </row>
    <row r="347">
      <c r="A347" s="210"/>
      <c r="B347" s="212"/>
      <c r="C347" s="203"/>
    </row>
    <row r="348">
      <c r="A348" s="210"/>
      <c r="B348" s="212"/>
      <c r="C348" s="203"/>
    </row>
    <row r="349">
      <c r="A349" s="203"/>
      <c r="B349" s="203"/>
      <c r="C349" s="203"/>
    </row>
    <row r="350">
      <c r="A350" s="203"/>
      <c r="B350" s="203"/>
      <c r="C350" s="203"/>
    </row>
    <row r="351">
      <c r="A351" s="202"/>
      <c r="B351" s="203"/>
      <c r="C351" s="203"/>
    </row>
    <row r="352">
      <c r="A352" s="203"/>
      <c r="B352" s="203"/>
      <c r="C352" s="203"/>
    </row>
    <row r="353">
      <c r="A353" s="204"/>
      <c r="B353" s="203"/>
      <c r="C353" s="203"/>
    </row>
    <row r="354">
      <c r="A354" s="203"/>
      <c r="B354" s="203"/>
      <c r="C354" s="203"/>
    </row>
    <row r="355">
      <c r="A355" s="205"/>
      <c r="B355" s="203"/>
      <c r="C355" s="203"/>
    </row>
    <row r="356">
      <c r="A356" s="203"/>
      <c r="B356" s="203"/>
      <c r="C356" s="203"/>
    </row>
    <row r="357">
      <c r="A357" s="204"/>
      <c r="B357" s="203"/>
      <c r="C357" s="203"/>
    </row>
    <row r="358">
      <c r="A358" s="203"/>
      <c r="B358" s="203"/>
      <c r="C358" s="203"/>
    </row>
    <row r="359">
      <c r="A359" s="206"/>
      <c r="B359" s="203"/>
      <c r="C359" s="203"/>
    </row>
    <row r="360">
      <c r="A360" s="203"/>
      <c r="B360" s="203"/>
      <c r="C360" s="203"/>
    </row>
    <row r="361">
      <c r="A361" s="209"/>
      <c r="B361" s="209"/>
      <c r="C361" s="209"/>
    </row>
    <row r="362">
      <c r="A362" s="210"/>
      <c r="B362" s="210"/>
      <c r="C362" s="210"/>
    </row>
    <row r="363">
      <c r="A363" s="210"/>
      <c r="B363" s="210"/>
      <c r="C363" s="210"/>
    </row>
    <row r="364">
      <c r="A364" s="210"/>
      <c r="B364" s="210"/>
      <c r="C364" s="210"/>
    </row>
    <row r="365">
      <c r="A365" s="210"/>
      <c r="B365" s="210"/>
      <c r="C365" s="210"/>
    </row>
    <row r="366">
      <c r="A366" s="210"/>
      <c r="B366" s="210"/>
      <c r="C366" s="210"/>
    </row>
    <row r="367">
      <c r="A367" s="210"/>
      <c r="B367" s="210"/>
      <c r="C367" s="210"/>
    </row>
    <row r="368">
      <c r="A368" s="203"/>
      <c r="B368" s="203"/>
      <c r="C368" s="203"/>
    </row>
    <row r="369">
      <c r="A369" s="206"/>
      <c r="B369" s="203"/>
      <c r="C369" s="203"/>
    </row>
    <row r="370">
      <c r="A370" s="203"/>
      <c r="B370" s="203"/>
      <c r="C370" s="203"/>
    </row>
    <row r="371">
      <c r="A371" s="209"/>
      <c r="B371" s="209"/>
      <c r="C371" s="209"/>
    </row>
    <row r="372">
      <c r="A372" s="210"/>
      <c r="B372" s="210"/>
      <c r="C372" s="210"/>
    </row>
    <row r="373">
      <c r="A373" s="203"/>
      <c r="B373" s="203"/>
      <c r="C373" s="203"/>
    </row>
    <row r="374">
      <c r="A374" s="206"/>
      <c r="B374" s="203"/>
      <c r="C374" s="203"/>
    </row>
    <row r="375">
      <c r="A375" s="203"/>
      <c r="B375" s="203"/>
      <c r="C375" s="203"/>
    </row>
    <row r="376">
      <c r="A376" s="209"/>
      <c r="B376" s="209"/>
      <c r="C376" s="209"/>
    </row>
    <row r="377">
      <c r="A377" s="210"/>
      <c r="B377" s="210"/>
      <c r="C377" s="210"/>
    </row>
    <row r="378">
      <c r="A378" s="203"/>
      <c r="B378" s="203"/>
      <c r="C378" s="203"/>
    </row>
    <row r="379">
      <c r="A379" s="202"/>
      <c r="B379" s="203"/>
      <c r="C379" s="203"/>
    </row>
    <row r="380">
      <c r="A380" s="203"/>
      <c r="B380" s="203"/>
      <c r="C380" s="203"/>
    </row>
    <row r="381">
      <c r="A381" s="204"/>
      <c r="B381" s="203"/>
      <c r="C381" s="203"/>
    </row>
    <row r="382">
      <c r="A382" s="203"/>
      <c r="B382" s="203"/>
      <c r="C382" s="203"/>
    </row>
    <row r="383">
      <c r="A383" s="205"/>
      <c r="B383" s="203"/>
      <c r="C383" s="203"/>
    </row>
    <row r="384">
      <c r="A384" s="203"/>
      <c r="B384" s="203"/>
      <c r="C384" s="203"/>
    </row>
    <row r="385">
      <c r="A385" s="204"/>
      <c r="B385" s="203"/>
      <c r="C385" s="203"/>
    </row>
    <row r="386">
      <c r="A386" s="203"/>
      <c r="B386" s="203"/>
      <c r="C386" s="203"/>
    </row>
    <row r="387">
      <c r="A387" s="206"/>
      <c r="B387" s="203"/>
      <c r="C387" s="203"/>
    </row>
    <row r="388">
      <c r="A388" s="203"/>
      <c r="B388" s="203"/>
      <c r="C388" s="203"/>
    </row>
    <row r="389">
      <c r="A389" s="209"/>
      <c r="B389" s="209"/>
      <c r="C389" s="209"/>
    </row>
    <row r="390">
      <c r="A390" s="210"/>
      <c r="B390" s="210"/>
      <c r="C390" s="210"/>
    </row>
    <row r="391">
      <c r="A391" s="210"/>
      <c r="B391" s="210"/>
      <c r="C391" s="210"/>
    </row>
    <row r="392">
      <c r="A392" s="210"/>
      <c r="B392" s="210"/>
      <c r="C392" s="210"/>
    </row>
    <row r="393">
      <c r="A393" s="210"/>
      <c r="B393" s="210"/>
      <c r="C393" s="210"/>
    </row>
    <row r="394">
      <c r="A394" s="210"/>
      <c r="B394" s="210"/>
      <c r="C394" s="210"/>
    </row>
    <row r="395">
      <c r="A395" s="210"/>
      <c r="B395" s="210"/>
      <c r="C395" s="210"/>
    </row>
    <row r="396">
      <c r="A396" s="203"/>
      <c r="B396" s="203"/>
      <c r="C396" s="203"/>
    </row>
    <row r="397">
      <c r="A397" s="206"/>
      <c r="B397" s="203"/>
      <c r="C397" s="203"/>
    </row>
    <row r="398">
      <c r="A398" s="203"/>
      <c r="B398" s="203"/>
      <c r="C398" s="203"/>
    </row>
    <row r="399">
      <c r="A399" s="209"/>
      <c r="B399" s="209"/>
      <c r="C399" s="209"/>
    </row>
    <row r="400">
      <c r="A400" s="210"/>
      <c r="B400" s="210"/>
      <c r="C400" s="210"/>
    </row>
    <row r="401">
      <c r="A401" s="203"/>
      <c r="B401" s="203"/>
      <c r="C401" s="203"/>
    </row>
    <row r="402">
      <c r="A402" s="204"/>
      <c r="B402" s="203"/>
      <c r="C402" s="203"/>
    </row>
    <row r="403">
      <c r="A403" s="203"/>
      <c r="B403" s="203"/>
      <c r="C403" s="203"/>
    </row>
    <row r="404">
      <c r="A404" s="202"/>
      <c r="B404" s="203"/>
      <c r="C404" s="203"/>
    </row>
    <row r="405">
      <c r="A405" s="203"/>
      <c r="B405" s="203"/>
      <c r="C405" s="203"/>
    </row>
    <row r="406">
      <c r="A406" s="204"/>
      <c r="B406" s="203"/>
      <c r="C406" s="203"/>
    </row>
    <row r="407">
      <c r="A407" s="203"/>
      <c r="B407" s="203"/>
      <c r="C407" s="203"/>
    </row>
    <row r="408">
      <c r="A408" s="205"/>
      <c r="B408" s="203"/>
      <c r="C408" s="203"/>
    </row>
    <row r="409">
      <c r="A409" s="203"/>
      <c r="B409" s="203"/>
      <c r="C409" s="203"/>
    </row>
    <row r="410">
      <c r="A410" s="204"/>
      <c r="B410" s="203"/>
      <c r="C410" s="203"/>
    </row>
    <row r="411">
      <c r="A411" s="203"/>
      <c r="B411" s="203"/>
      <c r="C411" s="203"/>
    </row>
    <row r="412">
      <c r="A412" s="206"/>
      <c r="B412" s="203"/>
      <c r="C412" s="203"/>
    </row>
    <row r="413">
      <c r="A413" s="203"/>
      <c r="B413" s="203"/>
      <c r="C413" s="203"/>
    </row>
    <row r="414">
      <c r="A414" s="209"/>
      <c r="B414" s="209"/>
      <c r="C414" s="209"/>
    </row>
    <row r="415">
      <c r="A415" s="210"/>
      <c r="B415" s="210"/>
      <c r="C415" s="210"/>
    </row>
    <row r="416">
      <c r="A416" s="210"/>
      <c r="B416" s="210"/>
      <c r="C416" s="210"/>
    </row>
    <row r="417">
      <c r="A417" s="210"/>
      <c r="B417" s="210"/>
      <c r="C417" s="210"/>
    </row>
    <row r="418">
      <c r="A418" s="210"/>
      <c r="B418" s="210"/>
      <c r="C418" s="210"/>
    </row>
    <row r="419">
      <c r="A419" s="210"/>
      <c r="B419" s="210"/>
      <c r="C419" s="210"/>
    </row>
    <row r="420">
      <c r="A420" s="210"/>
      <c r="B420" s="210"/>
      <c r="C420" s="210"/>
    </row>
    <row r="421">
      <c r="A421" s="203"/>
      <c r="B421" s="203"/>
      <c r="C421" s="203"/>
    </row>
    <row r="422">
      <c r="A422" s="206"/>
      <c r="B422" s="203"/>
      <c r="C422" s="203"/>
    </row>
    <row r="423">
      <c r="A423" s="203"/>
      <c r="B423" s="203"/>
      <c r="C423" s="203"/>
    </row>
    <row r="424">
      <c r="A424" s="209"/>
      <c r="B424" s="209"/>
      <c r="C424" s="209"/>
    </row>
    <row r="425">
      <c r="A425" s="210"/>
      <c r="B425" s="210"/>
      <c r="C425" s="210"/>
    </row>
    <row r="426">
      <c r="A426" s="203"/>
      <c r="B426" s="203"/>
      <c r="C426" s="203"/>
    </row>
    <row r="427">
      <c r="A427" s="204"/>
      <c r="B427" s="203"/>
      <c r="C427" s="203"/>
    </row>
    <row r="428">
      <c r="A428" s="203"/>
      <c r="B428" s="203"/>
      <c r="C428" s="203"/>
    </row>
    <row r="429">
      <c r="A429" s="202"/>
      <c r="B429" s="203"/>
      <c r="C429" s="203"/>
    </row>
    <row r="430">
      <c r="A430" s="203"/>
      <c r="B430" s="203"/>
      <c r="C430" s="203"/>
    </row>
    <row r="431">
      <c r="A431" s="204"/>
      <c r="B431" s="203"/>
      <c r="C431" s="203"/>
    </row>
    <row r="432">
      <c r="A432" s="203"/>
      <c r="B432" s="203"/>
      <c r="C432" s="203"/>
    </row>
    <row r="433">
      <c r="A433" s="205"/>
      <c r="B433" s="203"/>
      <c r="C433" s="203"/>
    </row>
    <row r="434">
      <c r="A434" s="203"/>
      <c r="B434" s="203"/>
      <c r="C434" s="203"/>
    </row>
    <row r="435">
      <c r="A435" s="204"/>
      <c r="B435" s="203"/>
      <c r="C435" s="203"/>
    </row>
    <row r="436">
      <c r="A436" s="203"/>
      <c r="B436" s="203"/>
      <c r="C436" s="203"/>
    </row>
    <row r="437">
      <c r="A437" s="206"/>
      <c r="B437" s="203"/>
      <c r="C437" s="203"/>
    </row>
    <row r="438">
      <c r="A438" s="203"/>
      <c r="B438" s="203"/>
      <c r="C438" s="203"/>
    </row>
    <row r="439">
      <c r="A439" s="209"/>
      <c r="B439" s="209"/>
      <c r="C439" s="209"/>
    </row>
    <row r="440">
      <c r="A440" s="210"/>
      <c r="B440" s="210"/>
      <c r="C440" s="210"/>
    </row>
    <row r="441">
      <c r="A441" s="210"/>
      <c r="B441" s="210"/>
      <c r="C441" s="210"/>
    </row>
    <row r="442">
      <c r="A442" s="210"/>
      <c r="B442" s="210"/>
      <c r="C442" s="210"/>
    </row>
    <row r="443">
      <c r="A443" s="210"/>
      <c r="B443" s="210"/>
      <c r="C443" s="210"/>
    </row>
    <row r="444">
      <c r="A444" s="210"/>
      <c r="B444" s="210"/>
      <c r="C444" s="210"/>
    </row>
    <row r="445">
      <c r="A445" s="210"/>
      <c r="B445" s="210"/>
      <c r="C445" s="210"/>
    </row>
    <row r="446">
      <c r="A446" s="203"/>
      <c r="B446" s="203"/>
      <c r="C446" s="203"/>
    </row>
    <row r="447">
      <c r="A447" s="206"/>
      <c r="B447" s="203"/>
      <c r="C447" s="203"/>
    </row>
    <row r="448">
      <c r="A448" s="203"/>
      <c r="B448" s="203"/>
      <c r="C448" s="203"/>
    </row>
    <row r="449">
      <c r="A449" s="209"/>
      <c r="B449" s="209"/>
      <c r="C449" s="209"/>
    </row>
    <row r="450">
      <c r="A450" s="210"/>
      <c r="B450" s="210"/>
      <c r="C450" s="210"/>
    </row>
    <row r="451">
      <c r="A451" s="203"/>
      <c r="B451" s="203"/>
      <c r="C451" s="203"/>
    </row>
    <row r="452">
      <c r="A452" s="204"/>
      <c r="B452" s="203"/>
      <c r="C452" s="203"/>
    </row>
    <row r="453">
      <c r="A453" s="203"/>
      <c r="B453" s="203"/>
      <c r="C453" s="203"/>
    </row>
    <row r="454">
      <c r="A454" s="202"/>
      <c r="B454" s="203"/>
      <c r="C454" s="203"/>
    </row>
    <row r="455">
      <c r="A455" s="203"/>
      <c r="B455" s="203"/>
      <c r="C455" s="203"/>
    </row>
    <row r="456">
      <c r="A456" s="204"/>
      <c r="B456" s="203"/>
      <c r="C456" s="203"/>
    </row>
    <row r="457">
      <c r="A457" s="203"/>
      <c r="B457" s="203"/>
      <c r="C457" s="203"/>
    </row>
    <row r="458">
      <c r="A458" s="205"/>
      <c r="B458" s="203"/>
      <c r="C458" s="203"/>
    </row>
    <row r="459">
      <c r="A459" s="203"/>
      <c r="B459" s="203"/>
      <c r="C459" s="203"/>
    </row>
    <row r="460">
      <c r="A460" s="206"/>
      <c r="B460" s="203"/>
      <c r="C460" s="203"/>
    </row>
    <row r="461">
      <c r="A461" s="203"/>
      <c r="B461" s="203"/>
      <c r="C461" s="203"/>
    </row>
    <row r="462">
      <c r="A462" s="209"/>
      <c r="B462" s="209"/>
      <c r="C462" s="209"/>
    </row>
    <row r="463">
      <c r="A463" s="210"/>
      <c r="B463" s="210"/>
      <c r="C463" s="210"/>
    </row>
    <row r="464">
      <c r="A464" s="210"/>
      <c r="B464" s="210"/>
      <c r="C464" s="210"/>
    </row>
    <row r="465">
      <c r="A465" s="210"/>
      <c r="B465" s="210"/>
      <c r="C465" s="210"/>
    </row>
    <row r="466">
      <c r="A466" s="203"/>
      <c r="B466" s="203"/>
      <c r="C466" s="203"/>
    </row>
    <row r="467">
      <c r="A467" s="206"/>
      <c r="B467" s="203"/>
      <c r="C467" s="203"/>
    </row>
    <row r="468">
      <c r="A468" s="203"/>
      <c r="B468" s="203"/>
      <c r="C468" s="203"/>
    </row>
    <row r="469">
      <c r="A469" s="209"/>
      <c r="B469" s="209"/>
      <c r="C469" s="209"/>
    </row>
    <row r="470">
      <c r="A470" s="210"/>
      <c r="B470" s="210"/>
      <c r="C470" s="210"/>
    </row>
    <row r="471">
      <c r="A471" s="210"/>
      <c r="B471" s="210"/>
      <c r="C471" s="210"/>
    </row>
    <row r="472">
      <c r="A472" s="210"/>
      <c r="B472" s="210"/>
      <c r="C472" s="210"/>
    </row>
    <row r="473">
      <c r="A473" s="210"/>
      <c r="B473" s="210"/>
      <c r="C473" s="210"/>
    </row>
    <row r="474">
      <c r="A474" s="210"/>
      <c r="B474" s="210"/>
      <c r="C474" s="210"/>
    </row>
    <row r="475">
      <c r="A475" s="203"/>
      <c r="B475" s="203"/>
      <c r="C475" s="203"/>
    </row>
    <row r="476">
      <c r="A476" s="204"/>
      <c r="B476" s="203"/>
      <c r="C476" s="203"/>
    </row>
    <row r="477">
      <c r="A477" s="203"/>
      <c r="B477" s="203"/>
      <c r="C477" s="203"/>
    </row>
    <row r="478">
      <c r="A478" s="204"/>
      <c r="B478" s="203"/>
      <c r="C478" s="203"/>
    </row>
    <row r="479">
      <c r="A479" s="203"/>
      <c r="B479" s="203"/>
      <c r="C479" s="203"/>
    </row>
    <row r="480">
      <c r="A480" s="202"/>
      <c r="B480" s="203"/>
      <c r="C480" s="203"/>
    </row>
    <row r="481">
      <c r="A481" s="203"/>
      <c r="B481" s="203"/>
      <c r="C481" s="203"/>
    </row>
    <row r="482">
      <c r="A482" s="204"/>
      <c r="B482" s="203"/>
      <c r="C482" s="203"/>
    </row>
    <row r="483">
      <c r="A483" s="203"/>
      <c r="B483" s="203"/>
      <c r="C483" s="203"/>
    </row>
    <row r="484">
      <c r="A484" s="205"/>
      <c r="B484" s="203"/>
      <c r="C484" s="203"/>
    </row>
    <row r="485">
      <c r="A485" s="203"/>
      <c r="B485" s="203"/>
      <c r="C485" s="203"/>
    </row>
    <row r="486">
      <c r="A486" s="206"/>
      <c r="B486" s="203"/>
      <c r="C486" s="203"/>
    </row>
    <row r="487">
      <c r="A487" s="203"/>
      <c r="B487" s="203"/>
      <c r="C487" s="203"/>
    </row>
    <row r="488">
      <c r="A488" s="209"/>
      <c r="B488" s="209"/>
      <c r="C488" s="209"/>
    </row>
    <row r="489">
      <c r="A489" s="210"/>
      <c r="B489" s="210"/>
      <c r="C489" s="210"/>
    </row>
    <row r="490">
      <c r="A490" s="210"/>
      <c r="B490" s="210"/>
      <c r="C490" s="210"/>
    </row>
    <row r="491">
      <c r="A491" s="210"/>
      <c r="B491" s="210"/>
      <c r="C491" s="210"/>
    </row>
    <row r="492">
      <c r="A492" s="210"/>
      <c r="B492" s="210"/>
      <c r="C492" s="210"/>
    </row>
    <row r="493">
      <c r="A493" s="203"/>
      <c r="B493" s="203"/>
      <c r="C493" s="203"/>
    </row>
    <row r="494">
      <c r="A494" s="206"/>
      <c r="B494" s="203"/>
      <c r="C494" s="203"/>
    </row>
    <row r="495">
      <c r="A495" s="203"/>
      <c r="B495" s="203"/>
      <c r="C495" s="203"/>
    </row>
    <row r="496">
      <c r="A496" s="209"/>
      <c r="B496" s="209"/>
      <c r="C496" s="209"/>
    </row>
    <row r="497">
      <c r="A497" s="210"/>
      <c r="B497" s="210"/>
      <c r="C497" s="210"/>
    </row>
    <row r="498">
      <c r="A498" s="210"/>
      <c r="B498" s="210"/>
      <c r="C498" s="210"/>
    </row>
    <row r="499">
      <c r="A499" s="210"/>
      <c r="B499" s="210"/>
      <c r="C499" s="210"/>
    </row>
    <row r="500">
      <c r="A500" s="210"/>
      <c r="B500" s="210"/>
      <c r="C500" s="210"/>
    </row>
    <row r="501">
      <c r="A501" s="203"/>
      <c r="B501" s="203"/>
      <c r="C501" s="203"/>
    </row>
    <row r="502">
      <c r="A502" s="204"/>
      <c r="B502" s="203"/>
      <c r="C502" s="203"/>
    </row>
    <row r="503">
      <c r="A503" s="203"/>
      <c r="B503" s="203"/>
      <c r="C503" s="203"/>
    </row>
    <row r="504">
      <c r="A504" s="202"/>
      <c r="B504" s="203"/>
      <c r="C504" s="203"/>
    </row>
    <row r="505">
      <c r="A505" s="203"/>
      <c r="B505" s="203"/>
      <c r="C505" s="203"/>
    </row>
    <row r="506">
      <c r="A506" s="204"/>
      <c r="B506" s="203"/>
      <c r="C506" s="203"/>
    </row>
    <row r="507">
      <c r="A507" s="203"/>
      <c r="B507" s="203"/>
      <c r="C507" s="203"/>
    </row>
    <row r="508">
      <c r="A508" s="205"/>
      <c r="B508" s="203"/>
      <c r="C508" s="203"/>
    </row>
    <row r="509">
      <c r="A509" s="203"/>
      <c r="B509" s="203"/>
      <c r="C509" s="203"/>
    </row>
    <row r="510">
      <c r="A510" s="204"/>
      <c r="B510" s="203"/>
      <c r="C510" s="203"/>
    </row>
    <row r="511">
      <c r="A511" s="203"/>
      <c r="B511" s="203"/>
      <c r="C511" s="203"/>
    </row>
    <row r="512">
      <c r="A512" s="206"/>
      <c r="B512" s="203"/>
      <c r="C512" s="203"/>
    </row>
    <row r="513">
      <c r="A513" s="203"/>
      <c r="B513" s="203"/>
      <c r="C513" s="203"/>
    </row>
    <row r="514">
      <c r="A514" s="209"/>
      <c r="B514" s="209"/>
      <c r="C514" s="209"/>
    </row>
    <row r="515">
      <c r="A515" s="210"/>
      <c r="B515" s="210"/>
      <c r="C515" s="210"/>
    </row>
    <row r="516">
      <c r="A516" s="210"/>
      <c r="B516" s="210"/>
      <c r="C516" s="210"/>
    </row>
    <row r="517">
      <c r="A517" s="210"/>
      <c r="B517" s="210"/>
      <c r="C517" s="210"/>
    </row>
    <row r="518">
      <c r="A518" s="210"/>
      <c r="B518" s="210"/>
      <c r="C518" s="210"/>
    </row>
    <row r="519">
      <c r="A519" s="210"/>
      <c r="B519" s="210"/>
      <c r="C519" s="210"/>
    </row>
    <row r="520">
      <c r="A520" s="203"/>
      <c r="B520" s="203"/>
      <c r="C520" s="203"/>
    </row>
    <row r="521">
      <c r="A521" s="204"/>
      <c r="B521" s="203"/>
      <c r="C521" s="203"/>
    </row>
    <row r="522">
      <c r="A522" s="203"/>
      <c r="B522" s="203"/>
      <c r="C522" s="203"/>
    </row>
    <row r="523">
      <c r="A523" s="204"/>
      <c r="B523" s="203"/>
      <c r="C523" s="203"/>
    </row>
    <row r="526">
      <c r="A526" s="213"/>
    </row>
    <row r="527">
      <c r="A527" s="213"/>
    </row>
    <row r="528">
      <c r="A528" s="214"/>
    </row>
    <row r="529">
      <c r="A529" s="214"/>
    </row>
    <row r="530">
      <c r="A530" s="214"/>
    </row>
    <row r="531">
      <c r="A531" s="214"/>
    </row>
    <row r="532">
      <c r="A532" s="214"/>
    </row>
    <row r="533">
      <c r="A533" s="214"/>
    </row>
    <row r="534">
      <c r="A534" s="214"/>
    </row>
    <row r="535">
      <c r="A535" s="214"/>
    </row>
    <row r="536">
      <c r="A536" s="214"/>
    </row>
    <row r="537">
      <c r="A537" s="214"/>
    </row>
    <row r="538">
      <c r="A538" s="214"/>
    </row>
    <row r="539">
      <c r="A539" s="214"/>
    </row>
    <row r="540">
      <c r="A540" s="214"/>
    </row>
    <row r="541">
      <c r="A541" s="214"/>
    </row>
    <row r="542">
      <c r="A542" s="214"/>
    </row>
    <row r="543">
      <c r="A543" s="214"/>
    </row>
    <row r="544">
      <c r="A544" s="214"/>
    </row>
    <row r="545">
      <c r="A545" s="214"/>
    </row>
    <row r="546">
      <c r="A546" s="214"/>
    </row>
    <row r="547">
      <c r="A547" s="214"/>
    </row>
    <row r="548">
      <c r="A548" s="214"/>
    </row>
    <row r="549">
      <c r="A549" s="214"/>
    </row>
    <row r="550">
      <c r="A550" s="214"/>
    </row>
    <row r="551">
      <c r="A551" s="214"/>
    </row>
    <row r="552">
      <c r="A552" s="214"/>
    </row>
    <row r="553">
      <c r="A553" s="214"/>
    </row>
    <row r="554">
      <c r="A554" s="214"/>
    </row>
    <row r="555">
      <c r="A555" s="214"/>
    </row>
    <row r="556">
      <c r="A556" s="214"/>
    </row>
    <row r="557">
      <c r="A557" s="214"/>
    </row>
    <row r="558">
      <c r="A558" s="214"/>
    </row>
    <row r="559">
      <c r="A559" s="214"/>
    </row>
    <row r="560">
      <c r="A560" s="214"/>
    </row>
    <row r="561">
      <c r="A561" s="214"/>
    </row>
    <row r="562">
      <c r="A562" s="214"/>
    </row>
    <row r="563">
      <c r="A563" s="214"/>
    </row>
    <row r="564">
      <c r="A564" s="214"/>
    </row>
    <row r="565">
      <c r="A565" s="214"/>
    </row>
    <row r="566">
      <c r="A566" s="214"/>
    </row>
    <row r="567">
      <c r="A567" s="214"/>
    </row>
    <row r="568">
      <c r="A568" s="214"/>
    </row>
    <row r="569">
      <c r="A569" s="214"/>
    </row>
    <row r="570">
      <c r="A570" s="214"/>
    </row>
    <row r="571">
      <c r="A571" s="214"/>
    </row>
    <row r="572">
      <c r="A572" s="214"/>
    </row>
    <row r="573">
      <c r="A573" s="214"/>
    </row>
    <row r="574">
      <c r="A574" s="214"/>
    </row>
    <row r="575">
      <c r="A575" s="214"/>
    </row>
    <row r="576">
      <c r="A576" s="214"/>
    </row>
    <row r="577">
      <c r="A577" s="214"/>
    </row>
    <row r="578">
      <c r="A578" s="214"/>
    </row>
    <row r="579">
      <c r="A579" s="214"/>
    </row>
    <row r="580">
      <c r="A580" s="214"/>
    </row>
    <row r="581">
      <c r="A581" s="214"/>
    </row>
    <row r="582">
      <c r="A582" s="214"/>
    </row>
  </sheetData>
  <drawing r:id="rId1"/>
</worksheet>
</file>

<file path=xl/worksheets/sheet3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0"/>
  <cols>
    <col customWidth="1" min="2" max="2" width="24.75"/>
    <col customWidth="1" min="4" max="4" width="19.88"/>
    <col customWidth="1" min="5" max="5" width="24.88"/>
    <col customWidth="1" min="6" max="6" width="20.88"/>
    <col hidden="1" min="7" max="9" width="12.63"/>
    <col customWidth="1" min="10" max="10" width="19.38"/>
    <col customWidth="1" min="11" max="11" width="20.13"/>
    <col customWidth="1" min="12" max="12" width="19.25"/>
  </cols>
  <sheetData>
    <row r="1">
      <c r="A1" s="226"/>
      <c r="B1" s="226"/>
      <c r="C1" s="226"/>
      <c r="D1" s="226"/>
      <c r="E1" s="226"/>
      <c r="F1" s="226"/>
      <c r="G1" s="226"/>
      <c r="H1" s="226"/>
      <c r="I1" s="226"/>
      <c r="J1" s="226"/>
      <c r="K1" s="227"/>
      <c r="L1" s="227"/>
    </row>
    <row r="2">
      <c r="A2" s="226"/>
      <c r="B2" s="228"/>
      <c r="C2" s="228"/>
      <c r="D2" s="228"/>
      <c r="E2" s="228"/>
      <c r="F2" s="228"/>
      <c r="G2" s="228"/>
      <c r="H2" s="228"/>
      <c r="I2" s="229"/>
      <c r="J2" s="229"/>
      <c r="K2" s="229"/>
      <c r="L2" s="229"/>
    </row>
    <row r="3">
      <c r="A3" s="226"/>
      <c r="B3" s="226"/>
      <c r="C3" s="226"/>
      <c r="D3" s="226"/>
      <c r="E3" s="226"/>
      <c r="F3" s="226"/>
      <c r="G3" s="226"/>
      <c r="H3" s="226"/>
      <c r="I3" s="226"/>
      <c r="J3" s="226"/>
      <c r="K3" s="227"/>
      <c r="L3" s="227"/>
    </row>
    <row r="4">
      <c r="A4" s="226"/>
      <c r="B4" s="226"/>
      <c r="C4" s="226"/>
      <c r="D4" s="226"/>
      <c r="E4" s="226"/>
      <c r="F4" s="226"/>
      <c r="G4" s="226"/>
      <c r="H4" s="226"/>
      <c r="I4" s="226"/>
      <c r="J4" s="226"/>
      <c r="K4" s="227"/>
      <c r="L4" s="227"/>
    </row>
    <row r="5">
      <c r="A5" s="226"/>
      <c r="B5" s="230" t="s">
        <v>838</v>
      </c>
      <c r="C5" s="231"/>
      <c r="D5" s="226"/>
      <c r="E5" s="226"/>
      <c r="F5" s="226"/>
      <c r="G5" s="226"/>
      <c r="H5" s="226"/>
      <c r="I5" s="226"/>
      <c r="J5" s="226"/>
      <c r="K5" s="227"/>
      <c r="L5" s="227"/>
    </row>
    <row r="6">
      <c r="A6" s="226"/>
      <c r="B6" s="232" t="s">
        <v>839</v>
      </c>
      <c r="C6" s="233"/>
      <c r="D6" s="231"/>
      <c r="E6" s="231"/>
      <c r="F6" s="231"/>
      <c r="G6" s="231"/>
      <c r="H6" s="231"/>
      <c r="I6" s="231"/>
      <c r="J6" s="234"/>
      <c r="K6" s="234"/>
      <c r="L6" s="234"/>
    </row>
    <row r="7">
      <c r="A7" s="226"/>
      <c r="B7" s="226"/>
      <c r="C7" s="226"/>
      <c r="D7" s="226"/>
      <c r="E7" s="226"/>
      <c r="F7" s="226"/>
      <c r="G7" s="226"/>
      <c r="H7" s="226"/>
      <c r="I7" s="226"/>
      <c r="J7" s="235" t="s">
        <v>840</v>
      </c>
      <c r="K7" s="236"/>
      <c r="L7" s="237"/>
    </row>
    <row r="8">
      <c r="A8" s="226"/>
      <c r="B8" s="238" t="s">
        <v>841</v>
      </c>
      <c r="C8" s="238" t="s">
        <v>842</v>
      </c>
      <c r="D8" s="238" t="s">
        <v>843</v>
      </c>
      <c r="E8" s="238" t="s">
        <v>844</v>
      </c>
      <c r="F8" s="238" t="s">
        <v>845</v>
      </c>
      <c r="G8" s="238" t="s">
        <v>846</v>
      </c>
      <c r="H8" s="238" t="s">
        <v>847</v>
      </c>
      <c r="I8" s="238" t="s">
        <v>848</v>
      </c>
      <c r="J8" s="239" t="s">
        <v>849</v>
      </c>
      <c r="K8" s="240" t="s">
        <v>850</v>
      </c>
      <c r="L8" s="241" t="s">
        <v>851</v>
      </c>
    </row>
    <row r="9" ht="142.5" customHeight="1">
      <c r="A9" s="226"/>
      <c r="B9" s="242" t="str">
        <f>'Portatil Nosotros'!$D$8</f>
        <v>Computador Portátil LENOVO Ideapad Slim 3 - 15.3" Pulgadas 15HP10 - AMD Ryzen 5 - RAM 24GB - Disco SSD 512GB - Azul</v>
      </c>
      <c r="C9" s="243">
        <v>3.0</v>
      </c>
      <c r="D9" s="244">
        <f>'Monitor Nosotros'!$H$8*5</f>
        <v>9620555</v>
      </c>
      <c r="E9" s="244">
        <f>'Portatil Nosotros'!$H$9*5</f>
        <v>20819228.5</v>
      </c>
      <c r="F9" s="244">
        <f>'Monitor Nosotros'!$H$10*5</f>
        <v>3159390.5</v>
      </c>
      <c r="G9" s="245"/>
      <c r="H9" s="245"/>
      <c r="I9" s="245"/>
      <c r="J9" s="246">
        <f>MIN(Precios!$D9:$I9)</f>
        <v>3159390.5</v>
      </c>
      <c r="K9" s="247">
        <f>IFERROR(AVERAGE(Precios!$D9:$I9),0)</f>
        <v>11199724.67</v>
      </c>
      <c r="L9" s="248">
        <f>MAX(Precios!$D9:$I9)</f>
        <v>20819228.5</v>
      </c>
    </row>
    <row r="10" ht="78.75" customHeight="1">
      <c r="A10" s="226"/>
      <c r="B10" s="242" t="str">
        <f>'Monitor Nosotros'!$D$8</f>
        <v>Monitor ThinkVision P27h-30 de 27</v>
      </c>
      <c r="C10" s="243">
        <v>3.0</v>
      </c>
      <c r="D10" s="244">
        <f>'Monitor Nosotros'!$H$8*5</f>
        <v>9620555</v>
      </c>
      <c r="E10" s="244">
        <f>'Monitor Nosotros'!$H$9*5</f>
        <v>2022583.5</v>
      </c>
      <c r="F10" s="244">
        <f>'Monitor Nosotros'!$H$10*5</f>
        <v>3159390.5</v>
      </c>
      <c r="G10" s="245"/>
      <c r="H10" s="245"/>
      <c r="I10" s="245"/>
      <c r="J10" s="246">
        <f>MIN(Precios!$D10:$I10)</f>
        <v>2022583.5</v>
      </c>
      <c r="K10" s="247">
        <f>IFERROR(AVERAGE(Precios!$D10:$I10),0)</f>
        <v>4934176.333</v>
      </c>
      <c r="L10" s="248">
        <f>MAX(Precios!$D10:$I10)</f>
        <v>9620555</v>
      </c>
    </row>
    <row r="11" ht="95.25" customHeight="1">
      <c r="A11" s="226"/>
      <c r="B11" s="242" t="str">
        <f>' Disco mecanico Nosotros'!$D$8</f>
        <v>Disco duro interno Seagate Barracuda ST1000dm010 de 1 TB</v>
      </c>
      <c r="C11" s="243">
        <v>3.0</v>
      </c>
      <c r="D11" s="244">
        <f>' Disco mecanico Nosotros'!$H$8*5</f>
        <v>1130500</v>
      </c>
      <c r="E11" s="244">
        <f>' Disco mecanico Nosotros'!$H$9*5</f>
        <v>2173463.6</v>
      </c>
      <c r="F11" s="244">
        <f>' Disco mecanico Nosotros'!$H$10*5</f>
        <v>3451000</v>
      </c>
      <c r="G11" s="245"/>
      <c r="H11" s="245"/>
      <c r="I11" s="245"/>
      <c r="J11" s="246">
        <f>MIN(Precios!$D11:$I11)</f>
        <v>1130500</v>
      </c>
      <c r="K11" s="247">
        <f>IFERROR(AVERAGE(Precios!$D11:$I11),0)</f>
        <v>2251654.533</v>
      </c>
      <c r="L11" s="248">
        <f>MAX(Precios!$D11:$I11)</f>
        <v>3451000</v>
      </c>
    </row>
    <row r="12" ht="96.0" customHeight="1">
      <c r="A12" s="226"/>
      <c r="B12" s="242" t="str">
        <f>' ram nosotros'!$D$8</f>
        <v>Memoria Ram Adata 8gb Ddr4 3200mhz </v>
      </c>
      <c r="C12" s="243">
        <v>3.0</v>
      </c>
      <c r="D12" s="244">
        <f>' ram nosotros'!$H$8*5</f>
        <v>683655</v>
      </c>
      <c r="E12" s="244">
        <f>' ram nosotros'!$H$9*5</f>
        <v>1308994.05</v>
      </c>
      <c r="F12" s="244">
        <f>' ram nosotros'!$H$10*5</f>
        <v>922250</v>
      </c>
      <c r="G12" s="245"/>
      <c r="H12" s="245"/>
      <c r="I12" s="245"/>
      <c r="J12" s="246">
        <f>MIN(Precios!$D12:$I12)</f>
        <v>683655</v>
      </c>
      <c r="K12" s="247">
        <f>IFERROR(AVERAGE(Precios!$D12:$I12),0)</f>
        <v>971633.0167</v>
      </c>
      <c r="L12" s="248">
        <f>MAX(Precios!$D12:$I12)</f>
        <v>1308994.05</v>
      </c>
    </row>
    <row r="13" ht="83.25" customHeight="1">
      <c r="A13" s="226"/>
      <c r="B13" s="242" t="str">
        <f>' Servidor Nosotros'!$D$8</f>
        <v>Servidor Lenovo ST50 V2 Xeon E2324G 16gb 2TB 7D8KA00ALA</v>
      </c>
      <c r="C13" s="243">
        <v>3.0</v>
      </c>
      <c r="D13" s="244">
        <f>' Servidor Nosotros'!$H$8*5</f>
        <v>32368000</v>
      </c>
      <c r="E13" s="244">
        <f>' Servidor Nosotros'!$H$9*5</f>
        <v>11954555.85</v>
      </c>
      <c r="F13" s="244">
        <f>' Servidor Nosotros'!$H$10*5</f>
        <v>31057936.02</v>
      </c>
      <c r="G13" s="245"/>
      <c r="H13" s="245"/>
      <c r="I13" s="245"/>
      <c r="J13" s="246">
        <f>MIN(Precios!$D13:$I13)</f>
        <v>11954555.85</v>
      </c>
      <c r="K13" s="247">
        <f>IFERROR(AVERAGE(Precios!$D13:$I13),0)</f>
        <v>25126830.62</v>
      </c>
      <c r="L13" s="248">
        <f>MAX(Precios!$D13:$I13)</f>
        <v>32368000</v>
      </c>
    </row>
    <row r="14" ht="85.5" customHeight="1">
      <c r="A14" s="226"/>
      <c r="B14" s="242" t="str">
        <f>'Tarjeta de video nosotros'!$D$8</f>
        <v>ASUS GeForce RTX 3050 LP BRK OC Edition 6GB GDDR6 </v>
      </c>
      <c r="C14" s="243">
        <v>3.0</v>
      </c>
      <c r="D14" s="244">
        <f>'Tarjeta de video nosotros'!$H$8*5</f>
        <v>3817615.2</v>
      </c>
      <c r="E14" s="244">
        <f>'Tarjeta de video nosotros'!$H$9*5</f>
        <v>3107945.432</v>
      </c>
      <c r="F14" s="244">
        <f>'Tarjeta de video nosotros'!$H$10*5</f>
        <v>3347036.543</v>
      </c>
      <c r="G14" s="245"/>
      <c r="H14" s="245"/>
      <c r="I14" s="245"/>
      <c r="J14" s="249">
        <f>MIN(Precios!$D14:$I14)</f>
        <v>3107945.432</v>
      </c>
      <c r="K14" s="250">
        <f>IFERROR(AVERAGE(Precios!$D14:$I14),0)</f>
        <v>3424199.058</v>
      </c>
      <c r="L14" s="251">
        <f>MAX(Precios!$D14:$I14)</f>
        <v>3817615.2</v>
      </c>
    </row>
    <row r="15" ht="87.0" customHeight="1">
      <c r="A15" s="227"/>
      <c r="B15" s="252" t="str">
        <f>'Procesador Nosotros'!$D$8</f>
        <v>Procesador gamer AMD Ryzen 7 7700X 100-100000591WOF de 8 núcleos </v>
      </c>
      <c r="C15" s="243">
        <v>3.0</v>
      </c>
      <c r="D15" s="253">
        <f>'Procesador Nosotros'!$G$8*5</f>
        <v>8919050</v>
      </c>
      <c r="E15" s="253">
        <f>'Procesador Nosotros'!$H$9*5</f>
        <v>8026550</v>
      </c>
      <c r="F15" s="253">
        <f>'Procesador Nosotros'!$H$10*5</f>
        <v>8779454.492</v>
      </c>
      <c r="G15" s="254"/>
      <c r="H15" s="254"/>
      <c r="I15" s="254"/>
      <c r="J15" s="249">
        <f>MIN(Precios!$D15:$I15)</f>
        <v>8026550</v>
      </c>
      <c r="K15" s="247">
        <f>IFERROR(AVERAGE(Precios!$D15:$I15),0)</f>
        <v>8575018.164</v>
      </c>
      <c r="L15" s="248">
        <f>MAX(Precios!$D15:$I15)</f>
        <v>8919050</v>
      </c>
    </row>
    <row r="16" ht="84.75" customHeight="1">
      <c r="A16" s="227"/>
      <c r="B16" s="252" t="str">
        <f>'Teclado Admin'!$D$8</f>
        <v>Keychron K7 Ultra-slim Wireless Mechanical Keyboard (German ISO-DE Layout)</v>
      </c>
      <c r="C16" s="243">
        <v>3.0</v>
      </c>
      <c r="D16" s="253">
        <f>'Teclado nosostros '!$H$8*5</f>
        <v>2914905</v>
      </c>
      <c r="E16" s="253">
        <f>'Teclado nosostros '!$H$9*5</f>
        <v>4899000</v>
      </c>
      <c r="F16" s="253">
        <f>'Teclado nosostros '!$H$10*5</f>
        <v>2914905</v>
      </c>
      <c r="G16" s="254"/>
      <c r="H16" s="254"/>
      <c r="I16" s="254"/>
      <c r="J16" s="249">
        <f>MIN(Precios!$D16:$I16)</f>
        <v>2914905</v>
      </c>
      <c r="K16" s="247">
        <f>IFERROR(AVERAGE(Precios!$D16:$I16),0)</f>
        <v>3576270</v>
      </c>
      <c r="L16" s="248">
        <f>MAX(Precios!$D16:$I16)</f>
        <v>4899000</v>
      </c>
    </row>
    <row r="17">
      <c r="A17" s="227"/>
      <c r="B17" s="252" t="str">
        <f>'Mouse Admin'!$D$8</f>
        <v>Ratón óptico con cable HP 1000
</v>
      </c>
      <c r="C17" s="243">
        <v>3.0</v>
      </c>
      <c r="D17" s="253">
        <f>'Muse nosotros'!$H$8*5</f>
        <v>214200</v>
      </c>
      <c r="E17" s="253">
        <f>'Muse nosotros'!$H$9*5</f>
        <v>214200</v>
      </c>
      <c r="F17" s="253">
        <f>'Muse nosotros'!$H$10*5</f>
        <v>214200</v>
      </c>
      <c r="G17" s="254"/>
      <c r="H17" s="254"/>
      <c r="I17" s="254"/>
      <c r="J17" s="249">
        <f>MIN(Precios!$D17:$I17)</f>
        <v>214200</v>
      </c>
      <c r="K17" s="250">
        <f>IFERROR(AVERAGE(Precios!$D17:$I17),0)</f>
        <v>214200</v>
      </c>
      <c r="L17" s="251">
        <f>MAX(Precios!$D17:$I17)</f>
        <v>214200</v>
      </c>
    </row>
    <row r="18" ht="66.0" hidden="1" customHeight="1">
      <c r="A18" s="227"/>
      <c r="B18" s="242" t="str">
        <f>'software licencia'!$D$8</f>
        <v>#REF!</v>
      </c>
      <c r="C18" s="243">
        <v>3.0</v>
      </c>
      <c r="D18" s="255" t="str">
        <f>'software licencia'!$H$8*5</f>
        <v>#REF!</v>
      </c>
      <c r="E18" s="255" t="str">
        <f>'software licencia'!$H$9*5</f>
        <v>#REF!</v>
      </c>
      <c r="F18" s="255" t="str">
        <f>'software licencia'!$H$10*5</f>
        <v>#REF!</v>
      </c>
      <c r="G18" s="256"/>
      <c r="H18" s="245"/>
      <c r="I18" s="257"/>
      <c r="J18" s="249" t="str">
        <f>MIN(Precios!$D18:$I18)</f>
        <v>#REF!</v>
      </c>
      <c r="K18" s="247">
        <f>IFERROR(AVERAGE(Precios!$D18:$I18),0)</f>
        <v>0</v>
      </c>
      <c r="L18" s="248" t="str">
        <f>MAX(Precios!$D18:$I18)</f>
        <v>#REF!</v>
      </c>
    </row>
    <row r="19" ht="78.0" hidden="1" customHeight="1">
      <c r="A19" s="227"/>
      <c r="B19" s="242" t="str">
        <f>'licencia visual'!$D$8</f>
        <v>#REF!</v>
      </c>
      <c r="C19" s="243">
        <v>3.0</v>
      </c>
      <c r="D19" s="255" t="str">
        <f t="shared" ref="D19:D20" si="1">'licencia visual'!$H$8*5</f>
        <v>#REF!</v>
      </c>
      <c r="E19" s="255" t="str">
        <f t="shared" ref="E19:E20" si="2">'licencia visual'!$H$9*5</f>
        <v>#REF!</v>
      </c>
      <c r="F19" s="255" t="str">
        <f t="shared" ref="F19:F20" si="3">'licencia visual'!$H$10*5</f>
        <v>#REF!</v>
      </c>
      <c r="G19" s="256"/>
      <c r="H19" s="245"/>
      <c r="I19" s="257"/>
      <c r="J19" s="249" t="str">
        <f>MIN(Precios!$D19:$I19)</f>
        <v>#REF!</v>
      </c>
      <c r="K19" s="247">
        <f>IFERROR(AVERAGE(Precios!$D19:$I19),0)</f>
        <v>0</v>
      </c>
      <c r="L19" s="248" t="str">
        <f>MAX(Precios!$D19:$I19)</f>
        <v>#REF!</v>
      </c>
    </row>
    <row r="20" ht="84.75" hidden="1" customHeight="1">
      <c r="A20" s="227"/>
      <c r="B20" s="242" t="str">
        <f>'windows 11 licencia'!$D$8</f>
        <v>Licencia Windows 11 Pro ESD Vitalicia
</v>
      </c>
      <c r="C20" s="243">
        <v>3.0</v>
      </c>
      <c r="D20" s="255" t="str">
        <f t="shared" si="1"/>
        <v>#REF!</v>
      </c>
      <c r="E20" s="255" t="str">
        <f t="shared" si="2"/>
        <v>#REF!</v>
      </c>
      <c r="F20" s="255" t="str">
        <f t="shared" si="3"/>
        <v>#REF!</v>
      </c>
      <c r="G20" s="256"/>
      <c r="H20" s="245"/>
      <c r="I20" s="257"/>
      <c r="J20" s="249" t="str">
        <f>MIN(Precios!$D20:$I20)</f>
        <v>#REF!</v>
      </c>
      <c r="K20" s="247">
        <f>IFERROR(AVERAGE(Precios!$D20:$I20),0)</f>
        <v>0</v>
      </c>
      <c r="L20" s="248" t="str">
        <f>MAX(Precios!$D20:$I20)</f>
        <v>#REF!</v>
      </c>
    </row>
    <row r="21" ht="60.0" customHeight="1">
      <c r="A21" s="227"/>
      <c r="B21" s="242" t="str">
        <f>'Servicios en la nube Faas'!$D$8</f>
        <v>Servicio en la nube Microsoft Azure</v>
      </c>
      <c r="C21" s="243">
        <v>3.0</v>
      </c>
      <c r="D21" s="255">
        <f>'Servicios en la nube Faas'!$H$8*5</f>
        <v>458352.3</v>
      </c>
      <c r="E21" s="255">
        <f>'Servicios en la nube Faas'!$H$9*5</f>
        <v>417707.85</v>
      </c>
      <c r="F21" s="255">
        <f>'windows 11 licencia'!$H$10*5</f>
        <v>255790.5</v>
      </c>
      <c r="G21" s="256"/>
      <c r="H21" s="245"/>
      <c r="I21" s="257"/>
      <c r="J21" s="249">
        <f>MIN(Precios!$D21:$I21)</f>
        <v>255790.5</v>
      </c>
      <c r="K21" s="250">
        <f>IFERROR(AVERAGE(Precios!$D21:$I21),0)</f>
        <v>377283.55</v>
      </c>
      <c r="L21" s="251">
        <f>MAX(Precios!$D21:$I21)</f>
        <v>458352.3</v>
      </c>
    </row>
    <row r="22">
      <c r="A22" s="227"/>
      <c r="B22" s="258"/>
      <c r="C22" s="259"/>
      <c r="D22" s="256"/>
      <c r="E22" s="256"/>
      <c r="F22" s="256"/>
      <c r="G22" s="256"/>
      <c r="H22" s="245"/>
      <c r="I22" s="257"/>
      <c r="J22" s="260"/>
      <c r="K22" s="260"/>
      <c r="L22" s="260"/>
    </row>
    <row r="23">
      <c r="A23" s="227"/>
      <c r="B23" s="245"/>
      <c r="C23" s="259"/>
      <c r="D23" s="256"/>
      <c r="E23" s="256"/>
      <c r="F23" s="256"/>
      <c r="G23" s="256"/>
      <c r="H23" s="245"/>
      <c r="I23" s="257"/>
      <c r="J23" s="260"/>
      <c r="K23" s="260"/>
      <c r="L23" s="260"/>
    </row>
    <row r="24">
      <c r="A24" s="227"/>
      <c r="B24" s="245"/>
      <c r="C24" s="259"/>
      <c r="D24" s="256"/>
      <c r="E24" s="256"/>
      <c r="F24" s="256"/>
      <c r="G24" s="256"/>
      <c r="H24" s="245"/>
      <c r="I24" s="257"/>
      <c r="J24" s="260"/>
      <c r="K24" s="260"/>
      <c r="L24" s="260"/>
    </row>
    <row r="25">
      <c r="A25" s="227"/>
      <c r="B25" s="261" t="s">
        <v>852</v>
      </c>
      <c r="C25" s="262"/>
      <c r="D25" s="263">
        <f t="shared" ref="D25:F25" si="4">D9+D10+D11+D13+D12+D14+D16+D15+D17+D21</f>
        <v>69747387.5</v>
      </c>
      <c r="E25" s="263">
        <f t="shared" si="4"/>
        <v>54944228.78</v>
      </c>
      <c r="F25" s="263">
        <f t="shared" si="4"/>
        <v>57261353.56</v>
      </c>
      <c r="G25" s="263">
        <f>ROUND(SUMPRODUCT(Precios!$C$9:$C$24,Precios!$G$9:$G$24),2)</f>
        <v>0</v>
      </c>
      <c r="H25" s="263">
        <f>ROUND(SUMPRODUCT(Precios!$C$9:$C$24,Precios!$H$9:$H$24),2)</f>
        <v>0</v>
      </c>
      <c r="I25" s="263">
        <f>ROUND(SUMPRODUCT(Precios!$C$9:$C$24,Precios!$I$9:$I$24),2)</f>
        <v>0</v>
      </c>
      <c r="J25" s="264"/>
      <c r="K25" s="264"/>
      <c r="L25" s="265"/>
    </row>
    <row r="26">
      <c r="A26" s="227"/>
      <c r="B26" s="226"/>
      <c r="C26" s="226"/>
      <c r="D26" s="226"/>
      <c r="E26" s="226"/>
      <c r="F26" s="226"/>
      <c r="G26" s="226"/>
      <c r="H26" s="226"/>
      <c r="I26" s="226"/>
      <c r="J26" s="226"/>
      <c r="K26" s="227"/>
      <c r="L26" s="227"/>
    </row>
    <row r="27">
      <c r="A27" s="227"/>
      <c r="B27" s="226"/>
      <c r="C27" s="226"/>
      <c r="D27" s="226"/>
      <c r="E27" s="226"/>
      <c r="F27" s="226"/>
      <c r="G27" s="226"/>
      <c r="H27" s="226"/>
      <c r="I27" s="226"/>
      <c r="J27" s="226"/>
      <c r="K27" s="227"/>
      <c r="L27" s="227"/>
    </row>
    <row r="28">
      <c r="A28" s="227"/>
      <c r="B28" s="266" t="s">
        <v>853</v>
      </c>
      <c r="C28" s="267"/>
      <c r="D28" s="268"/>
      <c r="E28" s="268"/>
      <c r="F28" s="268"/>
      <c r="G28" s="268"/>
      <c r="H28" s="268"/>
      <c r="I28" s="227"/>
      <c r="J28" s="227"/>
      <c r="K28" s="227"/>
      <c r="L28" s="227"/>
    </row>
    <row r="29">
      <c r="A29" s="227"/>
      <c r="B29" s="269" t="s">
        <v>854</v>
      </c>
      <c r="C29" s="270"/>
      <c r="D29" s="271">
        <v>10.0</v>
      </c>
      <c r="E29" s="271">
        <v>5.0</v>
      </c>
      <c r="F29" s="271">
        <v>15.0</v>
      </c>
      <c r="G29" s="272"/>
      <c r="H29" s="272"/>
      <c r="I29" s="272"/>
      <c r="J29" s="227"/>
      <c r="K29" s="227"/>
      <c r="L29" s="227"/>
    </row>
    <row r="30">
      <c r="A30" s="227"/>
      <c r="B30" s="269" t="s">
        <v>855</v>
      </c>
      <c r="C30" s="270"/>
      <c r="D30" s="273">
        <v>0.0</v>
      </c>
      <c r="E30" s="273">
        <v>0.0</v>
      </c>
      <c r="F30" s="273">
        <v>0.0</v>
      </c>
      <c r="G30" s="272"/>
      <c r="H30" s="274"/>
      <c r="I30" s="274"/>
      <c r="J30" s="227"/>
      <c r="K30" s="227"/>
      <c r="L30" s="227"/>
    </row>
    <row r="31">
      <c r="A31" s="227"/>
      <c r="B31" s="275" t="s">
        <v>856</v>
      </c>
      <c r="C31" s="276"/>
      <c r="D31" s="277" t="s">
        <v>857</v>
      </c>
      <c r="E31" s="277" t="s">
        <v>857</v>
      </c>
      <c r="F31" s="277" t="s">
        <v>857</v>
      </c>
      <c r="G31" s="278"/>
      <c r="H31" s="278"/>
      <c r="I31" s="278"/>
      <c r="J31" s="227"/>
      <c r="K31" s="227"/>
      <c r="L31" s="227"/>
    </row>
    <row r="32">
      <c r="A32" s="227"/>
      <c r="B32" s="279"/>
      <c r="D32" s="277" t="s">
        <v>857</v>
      </c>
      <c r="E32" s="277" t="s">
        <v>857</v>
      </c>
      <c r="F32" s="277" t="s">
        <v>857</v>
      </c>
      <c r="G32" s="280"/>
      <c r="H32" s="280"/>
      <c r="I32" s="280"/>
      <c r="J32" s="227"/>
      <c r="K32" s="227"/>
      <c r="L32" s="227"/>
    </row>
    <row r="33">
      <c r="A33" s="227"/>
      <c r="B33" s="279"/>
      <c r="D33" s="277" t="s">
        <v>857</v>
      </c>
      <c r="E33" s="277" t="s">
        <v>857</v>
      </c>
      <c r="F33" s="277" t="s">
        <v>857</v>
      </c>
      <c r="G33" s="281"/>
      <c r="H33" s="281"/>
      <c r="I33" s="281"/>
      <c r="J33" s="227"/>
      <c r="K33" s="227"/>
      <c r="L33" s="227"/>
    </row>
    <row r="34">
      <c r="A34" s="226"/>
      <c r="B34" s="282"/>
      <c r="C34" s="283"/>
      <c r="D34" s="277" t="s">
        <v>857</v>
      </c>
      <c r="E34" s="277" t="s">
        <v>857</v>
      </c>
      <c r="F34" s="277" t="s">
        <v>857</v>
      </c>
      <c r="G34" s="284"/>
      <c r="H34" s="284"/>
      <c r="I34" s="284"/>
      <c r="J34" s="227"/>
      <c r="K34" s="226"/>
      <c r="L34" s="226"/>
    </row>
  </sheetData>
  <mergeCells count="5">
    <mergeCell ref="J7:L7"/>
    <mergeCell ref="B28:C28"/>
    <mergeCell ref="B29:C29"/>
    <mergeCell ref="B30:C30"/>
    <mergeCell ref="B31:C34"/>
  </mergeCells>
  <drawing r:id="rId1"/>
  <tableParts count="1">
    <tablePart r:id="rId3"/>
  </tableParts>
</worksheet>
</file>

<file path=xl/worksheets/sheet3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4.75"/>
    <col customWidth="1" min="2" max="2" width="35.63"/>
    <col customWidth="1" min="3" max="3" width="19.0"/>
    <col customWidth="1" min="4" max="4" width="14.5"/>
    <col customWidth="1" min="5" max="5" width="14.75"/>
    <col customWidth="1" min="6" max="6" width="14.88"/>
    <col customWidth="1" min="10" max="10" width="17.88"/>
    <col customWidth="1" min="11" max="11" width="18.5"/>
    <col customWidth="1" min="13" max="13" width="36.0"/>
    <col customWidth="1" min="15" max="15" width="20.75"/>
    <col customWidth="1" min="16" max="16" width="18.0"/>
    <col customWidth="1" min="17" max="17" width="14.25"/>
    <col customWidth="1" min="18" max="18" width="20.75"/>
    <col customWidth="1" min="19" max="19" width="23.25"/>
    <col customWidth="1" min="20" max="20" width="15.88"/>
  </cols>
  <sheetData>
    <row r="1">
      <c r="A1" s="285"/>
      <c r="B1" s="286"/>
      <c r="C1" s="286"/>
      <c r="D1" s="286"/>
      <c r="E1" s="286"/>
      <c r="F1" s="3"/>
      <c r="G1" s="3"/>
      <c r="H1" s="3"/>
      <c r="I1" s="3"/>
      <c r="J1" s="3"/>
      <c r="K1" s="3"/>
      <c r="L1" s="3"/>
      <c r="M1" s="3"/>
      <c r="N1" s="3"/>
      <c r="O1" s="3"/>
      <c r="R1" s="3"/>
      <c r="S1" s="3"/>
    </row>
    <row r="2">
      <c r="A2" s="286"/>
      <c r="B2" s="286"/>
      <c r="C2" s="286"/>
      <c r="D2" s="286"/>
      <c r="E2" s="286"/>
      <c r="F2" s="3"/>
      <c r="G2" s="3"/>
      <c r="H2" s="3"/>
      <c r="I2" s="3"/>
      <c r="J2" s="3"/>
      <c r="K2" s="3"/>
      <c r="L2" s="3"/>
      <c r="M2" s="3"/>
      <c r="N2" s="3"/>
      <c r="O2" s="3"/>
      <c r="R2" s="3"/>
      <c r="S2" s="3"/>
    </row>
    <row r="3">
      <c r="A3" s="287"/>
      <c r="B3" s="286"/>
      <c r="C3" s="286"/>
      <c r="D3" s="286"/>
      <c r="E3" s="286"/>
      <c r="F3" s="3"/>
      <c r="G3" s="3"/>
      <c r="H3" s="3"/>
      <c r="I3" s="3"/>
      <c r="J3" s="3"/>
      <c r="K3" s="3"/>
      <c r="L3" s="3"/>
      <c r="M3" s="3"/>
      <c r="N3" s="3"/>
      <c r="O3" s="3"/>
      <c r="R3" s="3"/>
      <c r="S3" s="3"/>
    </row>
    <row r="4">
      <c r="A4" s="286"/>
      <c r="B4" s="286"/>
      <c r="C4" s="286"/>
      <c r="D4" s="286"/>
      <c r="E4" s="286"/>
      <c r="F4" s="3"/>
      <c r="G4" s="3"/>
      <c r="H4" s="3"/>
      <c r="I4" s="3"/>
      <c r="J4" s="3"/>
      <c r="K4" s="3"/>
      <c r="L4" s="3"/>
      <c r="M4" s="3"/>
      <c r="N4" s="3"/>
      <c r="O4" s="3"/>
      <c r="R4" s="3"/>
      <c r="S4" s="3"/>
    </row>
    <row r="5">
      <c r="A5" s="288"/>
      <c r="B5" s="286"/>
      <c r="C5" s="286"/>
      <c r="D5" s="286"/>
      <c r="E5" s="286"/>
      <c r="F5" s="3"/>
      <c r="G5" s="3"/>
      <c r="H5" s="3"/>
      <c r="I5" s="3"/>
      <c r="J5" s="3"/>
      <c r="K5" s="3"/>
      <c r="L5" s="3"/>
      <c r="M5" s="3"/>
      <c r="N5" s="3"/>
      <c r="O5" s="3"/>
      <c r="R5" s="3"/>
      <c r="S5" s="3"/>
    </row>
    <row r="6">
      <c r="A6" s="286"/>
      <c r="B6" s="289"/>
      <c r="C6" s="289"/>
      <c r="D6" s="289"/>
      <c r="E6" s="290" t="s">
        <v>858</v>
      </c>
      <c r="F6" s="18"/>
      <c r="G6" s="289"/>
      <c r="H6" s="289"/>
      <c r="I6" s="289"/>
      <c r="J6" s="289"/>
      <c r="K6" s="289"/>
      <c r="L6" s="289"/>
      <c r="M6" s="289"/>
      <c r="N6" s="289"/>
      <c r="O6" s="3"/>
      <c r="R6" s="289"/>
      <c r="S6" s="289"/>
    </row>
    <row r="7">
      <c r="A7" s="291"/>
      <c r="B7" s="292" t="s">
        <v>859</v>
      </c>
      <c r="C7" s="293"/>
      <c r="D7" s="293"/>
      <c r="E7" s="293"/>
      <c r="F7" s="294"/>
      <c r="G7" s="292" t="s">
        <v>860</v>
      </c>
      <c r="H7" s="293"/>
      <c r="I7" s="294"/>
      <c r="J7" s="292" t="s">
        <v>861</v>
      </c>
      <c r="K7" s="293"/>
      <c r="L7" s="293"/>
      <c r="M7" s="292" t="s">
        <v>862</v>
      </c>
      <c r="N7" s="292" t="s">
        <v>863</v>
      </c>
      <c r="O7" s="293"/>
      <c r="P7" s="293"/>
      <c r="Q7" s="294"/>
      <c r="R7" s="295" t="s">
        <v>864</v>
      </c>
      <c r="S7" s="296" t="s">
        <v>865</v>
      </c>
    </row>
    <row r="8">
      <c r="A8" s="286"/>
      <c r="B8" s="297" t="s">
        <v>866</v>
      </c>
      <c r="C8" s="298" t="s">
        <v>867</v>
      </c>
      <c r="D8" s="299" t="s">
        <v>868</v>
      </c>
      <c r="E8" s="300" t="s">
        <v>869</v>
      </c>
      <c r="F8" s="301" t="s">
        <v>870</v>
      </c>
      <c r="G8" s="301" t="s">
        <v>871</v>
      </c>
      <c r="H8" s="301" t="s">
        <v>872</v>
      </c>
      <c r="I8" s="301" t="s">
        <v>873</v>
      </c>
      <c r="J8" s="301" t="s">
        <v>874</v>
      </c>
      <c r="K8" s="301" t="s">
        <v>875</v>
      </c>
      <c r="L8" s="301" t="s">
        <v>876</v>
      </c>
      <c r="M8" s="297" t="s">
        <v>877</v>
      </c>
      <c r="N8" s="299" t="s">
        <v>878</v>
      </c>
      <c r="O8" s="299" t="s">
        <v>879</v>
      </c>
      <c r="P8" s="299" t="s">
        <v>880</v>
      </c>
      <c r="Q8" s="299" t="s">
        <v>881</v>
      </c>
      <c r="R8" s="302" t="s">
        <v>852</v>
      </c>
      <c r="S8" s="303"/>
    </row>
    <row r="9">
      <c r="A9" s="304"/>
      <c r="B9" s="305" t="s">
        <v>882</v>
      </c>
      <c r="C9" s="306">
        <f t="shared" ref="C9:C13" si="1">E9/220</f>
        <v>6470.454545</v>
      </c>
      <c r="D9" s="307">
        <f t="shared" ref="D9:D13" si="2">E9/30</f>
        <v>47450</v>
      </c>
      <c r="E9" s="308">
        <v>1423500.0</v>
      </c>
      <c r="F9" s="309">
        <v>30.0</v>
      </c>
      <c r="G9" s="310">
        <f t="shared" ref="G9:G13" si="3">E9 * 8.5%</f>
        <v>120997.5</v>
      </c>
      <c r="H9" s="311">
        <f t="shared" ref="H9:H13" si="4">E9*12%</f>
        <v>170820</v>
      </c>
      <c r="I9" s="311">
        <f t="shared" ref="I9:I13" si="5">E9*0.522%</f>
        <v>7430.67</v>
      </c>
      <c r="J9" s="311">
        <f t="shared" ref="J9:J13" si="6">E9*4%</f>
        <v>56940</v>
      </c>
      <c r="K9" s="311">
        <f t="shared" ref="K9:K13" si="7">E9*2%</f>
        <v>28470</v>
      </c>
      <c r="L9" s="311">
        <f t="shared" ref="L9:L13" si="8">E9*3%</f>
        <v>42705</v>
      </c>
      <c r="M9" s="312">
        <v>200000.0</v>
      </c>
      <c r="N9" s="313">
        <f t="shared" ref="N9:N13" si="9">(E9+M9)*8.33%</f>
        <v>135237.55</v>
      </c>
      <c r="O9" s="314">
        <f t="shared" ref="O9:O13" si="10">(E9+M9)*1%</f>
        <v>16235</v>
      </c>
      <c r="P9" s="314">
        <f t="shared" ref="P9:P13" si="11">(E9+M9)*8.33%</f>
        <v>135237.55</v>
      </c>
      <c r="Q9" s="314">
        <f t="shared" ref="Q9:Q13" si="12">E9*4.17%</f>
        <v>59359.95</v>
      </c>
      <c r="R9" s="311">
        <f t="shared" ref="R9:R13" si="13">E9+(G9+H9+I9)+(J9+K9+L9)+M9+(N9+O9+P9+Q9)</f>
        <v>2396933.22</v>
      </c>
      <c r="S9" s="315">
        <f t="shared" ref="S9:S13" si="14">R9*12</f>
        <v>28763198.64</v>
      </c>
    </row>
    <row r="10">
      <c r="A10" s="208"/>
      <c r="B10" s="316" t="s">
        <v>883</v>
      </c>
      <c r="C10" s="306">
        <f t="shared" si="1"/>
        <v>6470.454545</v>
      </c>
      <c r="D10" s="317">
        <f t="shared" si="2"/>
        <v>47450</v>
      </c>
      <c r="E10" s="308">
        <v>1423500.0</v>
      </c>
      <c r="F10" s="318">
        <v>30.0</v>
      </c>
      <c r="G10" s="310">
        <f t="shared" si="3"/>
        <v>120997.5</v>
      </c>
      <c r="H10" s="311">
        <f t="shared" si="4"/>
        <v>170820</v>
      </c>
      <c r="I10" s="311">
        <f t="shared" si="5"/>
        <v>7430.67</v>
      </c>
      <c r="J10" s="311">
        <f t="shared" si="6"/>
        <v>56940</v>
      </c>
      <c r="K10" s="311">
        <f t="shared" si="7"/>
        <v>28470</v>
      </c>
      <c r="L10" s="311">
        <f t="shared" si="8"/>
        <v>42705</v>
      </c>
      <c r="M10" s="319">
        <v>200000.0</v>
      </c>
      <c r="N10" s="313">
        <f t="shared" si="9"/>
        <v>135237.55</v>
      </c>
      <c r="O10" s="314">
        <f t="shared" si="10"/>
        <v>16235</v>
      </c>
      <c r="P10" s="314">
        <f t="shared" si="11"/>
        <v>135237.55</v>
      </c>
      <c r="Q10" s="314">
        <f t="shared" si="12"/>
        <v>59359.95</v>
      </c>
      <c r="R10" s="311">
        <f t="shared" si="13"/>
        <v>2396933.22</v>
      </c>
      <c r="S10" s="315">
        <f t="shared" si="14"/>
        <v>28763198.64</v>
      </c>
    </row>
    <row r="11">
      <c r="A11" s="208"/>
      <c r="B11" s="316" t="s">
        <v>884</v>
      </c>
      <c r="C11" s="306">
        <f t="shared" si="1"/>
        <v>6470.454545</v>
      </c>
      <c r="D11" s="317">
        <f t="shared" si="2"/>
        <v>47450</v>
      </c>
      <c r="E11" s="308">
        <v>1423500.0</v>
      </c>
      <c r="F11" s="318">
        <v>30.0</v>
      </c>
      <c r="G11" s="310">
        <f t="shared" si="3"/>
        <v>120997.5</v>
      </c>
      <c r="H11" s="311">
        <f t="shared" si="4"/>
        <v>170820</v>
      </c>
      <c r="I11" s="311">
        <f t="shared" si="5"/>
        <v>7430.67</v>
      </c>
      <c r="J11" s="311">
        <f t="shared" si="6"/>
        <v>56940</v>
      </c>
      <c r="K11" s="311">
        <f t="shared" si="7"/>
        <v>28470</v>
      </c>
      <c r="L11" s="311">
        <f t="shared" si="8"/>
        <v>42705</v>
      </c>
      <c r="M11" s="319">
        <v>200000.0</v>
      </c>
      <c r="N11" s="313">
        <f t="shared" si="9"/>
        <v>135237.55</v>
      </c>
      <c r="O11" s="314">
        <f t="shared" si="10"/>
        <v>16235</v>
      </c>
      <c r="P11" s="314">
        <f t="shared" si="11"/>
        <v>135237.55</v>
      </c>
      <c r="Q11" s="314">
        <f t="shared" si="12"/>
        <v>59359.95</v>
      </c>
      <c r="R11" s="311">
        <f t="shared" si="13"/>
        <v>2396933.22</v>
      </c>
      <c r="S11" s="315">
        <f t="shared" si="14"/>
        <v>28763198.64</v>
      </c>
    </row>
    <row r="12">
      <c r="A12" s="208"/>
      <c r="B12" s="316" t="s">
        <v>885</v>
      </c>
      <c r="C12" s="306">
        <f t="shared" si="1"/>
        <v>6470.454545</v>
      </c>
      <c r="D12" s="317">
        <f t="shared" si="2"/>
        <v>47450</v>
      </c>
      <c r="E12" s="308">
        <v>1423500.0</v>
      </c>
      <c r="F12" s="318">
        <v>30.0</v>
      </c>
      <c r="G12" s="310">
        <f t="shared" si="3"/>
        <v>120997.5</v>
      </c>
      <c r="H12" s="311">
        <f t="shared" si="4"/>
        <v>170820</v>
      </c>
      <c r="I12" s="311">
        <f t="shared" si="5"/>
        <v>7430.67</v>
      </c>
      <c r="J12" s="311">
        <f t="shared" si="6"/>
        <v>56940</v>
      </c>
      <c r="K12" s="311">
        <f t="shared" si="7"/>
        <v>28470</v>
      </c>
      <c r="L12" s="311">
        <f t="shared" si="8"/>
        <v>42705</v>
      </c>
      <c r="M12" s="319">
        <v>200000.0</v>
      </c>
      <c r="N12" s="313">
        <f t="shared" si="9"/>
        <v>135237.55</v>
      </c>
      <c r="O12" s="314">
        <f t="shared" si="10"/>
        <v>16235</v>
      </c>
      <c r="P12" s="314">
        <f t="shared" si="11"/>
        <v>135237.55</v>
      </c>
      <c r="Q12" s="314">
        <f t="shared" si="12"/>
        <v>59359.95</v>
      </c>
      <c r="R12" s="311">
        <f t="shared" si="13"/>
        <v>2396933.22</v>
      </c>
      <c r="S12" s="315">
        <f t="shared" si="14"/>
        <v>28763198.64</v>
      </c>
    </row>
    <row r="13">
      <c r="A13" s="208"/>
      <c r="B13" s="316" t="s">
        <v>886</v>
      </c>
      <c r="C13" s="306">
        <f t="shared" si="1"/>
        <v>6470.454545</v>
      </c>
      <c r="D13" s="317">
        <f t="shared" si="2"/>
        <v>47450</v>
      </c>
      <c r="E13" s="308">
        <v>1423500.0</v>
      </c>
      <c r="F13" s="318">
        <v>30.0</v>
      </c>
      <c r="G13" s="310">
        <f t="shared" si="3"/>
        <v>120997.5</v>
      </c>
      <c r="H13" s="311">
        <f t="shared" si="4"/>
        <v>170820</v>
      </c>
      <c r="I13" s="311">
        <f t="shared" si="5"/>
        <v>7430.67</v>
      </c>
      <c r="J13" s="311">
        <f t="shared" si="6"/>
        <v>56940</v>
      </c>
      <c r="K13" s="311">
        <f t="shared" si="7"/>
        <v>28470</v>
      </c>
      <c r="L13" s="311">
        <f t="shared" si="8"/>
        <v>42705</v>
      </c>
      <c r="M13" s="319">
        <v>200000.0</v>
      </c>
      <c r="N13" s="313">
        <f t="shared" si="9"/>
        <v>135237.55</v>
      </c>
      <c r="O13" s="314">
        <f t="shared" si="10"/>
        <v>16235</v>
      </c>
      <c r="P13" s="314">
        <f t="shared" si="11"/>
        <v>135237.55</v>
      </c>
      <c r="Q13" s="314">
        <f t="shared" si="12"/>
        <v>59359.95</v>
      </c>
      <c r="R13" s="311">
        <f t="shared" si="13"/>
        <v>2396933.22</v>
      </c>
      <c r="S13" s="315">
        <f t="shared" si="14"/>
        <v>28763198.64</v>
      </c>
    </row>
    <row r="14">
      <c r="A14" s="208"/>
      <c r="B14" s="316"/>
      <c r="C14" s="306"/>
      <c r="D14" s="320"/>
      <c r="E14" s="321"/>
      <c r="F14" s="322"/>
      <c r="G14" s="323"/>
      <c r="H14" s="324"/>
      <c r="I14" s="324"/>
      <c r="J14" s="324"/>
      <c r="K14" s="324"/>
      <c r="L14" s="324"/>
      <c r="M14" s="325"/>
      <c r="N14" s="326"/>
      <c r="O14" s="314"/>
      <c r="P14" s="327"/>
      <c r="Q14" s="327"/>
      <c r="R14" s="324"/>
      <c r="S14" s="315"/>
    </row>
    <row r="15">
      <c r="A15" s="208"/>
      <c r="B15" s="328" t="s">
        <v>887</v>
      </c>
      <c r="C15" s="329">
        <f t="shared" ref="C15:E15" si="15">SUM(C9:C14)</f>
        <v>32352.27273</v>
      </c>
      <c r="D15" s="329">
        <f t="shared" si="15"/>
        <v>237250</v>
      </c>
      <c r="E15" s="330">
        <f t="shared" si="15"/>
        <v>7117500</v>
      </c>
      <c r="F15" s="331"/>
      <c r="G15" s="329">
        <f t="shared" ref="G15:S15" si="16">SUM(G9:G14)</f>
        <v>604987.5</v>
      </c>
      <c r="H15" s="329">
        <f t="shared" si="16"/>
        <v>854100</v>
      </c>
      <c r="I15" s="329">
        <f t="shared" si="16"/>
        <v>37153.35</v>
      </c>
      <c r="J15" s="329">
        <f t="shared" si="16"/>
        <v>284700</v>
      </c>
      <c r="K15" s="329">
        <f t="shared" si="16"/>
        <v>142350</v>
      </c>
      <c r="L15" s="329">
        <f t="shared" si="16"/>
        <v>213525</v>
      </c>
      <c r="M15" s="332">
        <f t="shared" si="16"/>
        <v>1000000</v>
      </c>
      <c r="N15" s="332">
        <f t="shared" si="16"/>
        <v>676187.75</v>
      </c>
      <c r="O15" s="332">
        <f t="shared" si="16"/>
        <v>81175</v>
      </c>
      <c r="P15" s="332">
        <f t="shared" si="16"/>
        <v>676187.75</v>
      </c>
      <c r="Q15" s="332">
        <f t="shared" si="16"/>
        <v>296799.75</v>
      </c>
      <c r="R15" s="333">
        <f t="shared" si="16"/>
        <v>11984666.1</v>
      </c>
      <c r="S15" s="329">
        <f t="shared" si="16"/>
        <v>143815993.2</v>
      </c>
    </row>
    <row r="16">
      <c r="A16" s="208"/>
      <c r="B16" s="5"/>
      <c r="C16" s="208"/>
      <c r="D16" s="208"/>
      <c r="E16" s="208"/>
      <c r="F16" s="3"/>
      <c r="G16" s="3"/>
      <c r="H16" s="3"/>
      <c r="I16" s="3"/>
      <c r="J16" s="3"/>
      <c r="K16" s="3"/>
      <c r="L16" s="3"/>
      <c r="M16" s="3"/>
      <c r="N16" s="3"/>
      <c r="O16" s="3"/>
      <c r="R16" s="3"/>
      <c r="S16" s="3"/>
    </row>
    <row r="17">
      <c r="I17" s="3"/>
      <c r="J17" s="3"/>
      <c r="K17" s="3"/>
      <c r="L17" s="3"/>
      <c r="M17" s="3"/>
      <c r="N17" s="3"/>
      <c r="O17" s="3"/>
      <c r="R17" s="3"/>
      <c r="S17" s="3"/>
    </row>
    <row r="18">
      <c r="I18" s="3"/>
      <c r="J18" s="3"/>
      <c r="K18" s="334"/>
      <c r="L18" s="3"/>
      <c r="M18" s="3"/>
      <c r="N18" s="3"/>
      <c r="O18" s="3"/>
      <c r="R18" s="3"/>
      <c r="S18" s="3"/>
    </row>
    <row r="19">
      <c r="A19" s="208"/>
      <c r="B19" s="208"/>
      <c r="C19" s="208"/>
      <c r="D19" s="208"/>
      <c r="E19" s="208"/>
      <c r="F19" s="3"/>
      <c r="G19" s="3"/>
      <c r="H19" s="3"/>
      <c r="I19" s="3"/>
      <c r="J19" s="3"/>
      <c r="K19" s="3"/>
      <c r="L19" s="3"/>
      <c r="M19" s="3"/>
      <c r="N19" s="3"/>
      <c r="O19" s="3"/>
      <c r="R19" s="3"/>
      <c r="S19" s="3"/>
    </row>
    <row r="20">
      <c r="A20" s="286"/>
      <c r="B20" s="286"/>
      <c r="C20" s="286"/>
      <c r="D20" s="335" t="s">
        <v>888</v>
      </c>
      <c r="E20" s="17"/>
      <c r="F20" s="18"/>
      <c r="G20" s="3"/>
      <c r="H20" s="3"/>
      <c r="I20" s="3"/>
      <c r="J20" s="3"/>
      <c r="K20" s="3"/>
      <c r="L20" s="3"/>
      <c r="M20" s="286"/>
      <c r="N20" s="286"/>
      <c r="O20" s="336" t="s">
        <v>889</v>
      </c>
      <c r="P20" s="17"/>
      <c r="Q20" s="18"/>
      <c r="R20" s="3"/>
      <c r="S20" s="3"/>
      <c r="T20" s="3"/>
    </row>
    <row r="21">
      <c r="A21" s="291"/>
      <c r="B21" s="292" t="s">
        <v>890</v>
      </c>
      <c r="C21" s="293"/>
      <c r="D21" s="293"/>
      <c r="E21" s="293"/>
      <c r="F21" s="294"/>
      <c r="G21" s="292" t="s">
        <v>862</v>
      </c>
      <c r="H21" s="294"/>
      <c r="I21" s="337"/>
      <c r="J21" s="294"/>
      <c r="K21" s="299" t="s">
        <v>864</v>
      </c>
      <c r="L21" s="3"/>
      <c r="M21" s="292" t="s">
        <v>890</v>
      </c>
      <c r="N21" s="293"/>
      <c r="O21" s="293"/>
      <c r="P21" s="293"/>
      <c r="Q21" s="294"/>
      <c r="R21" s="338" t="s">
        <v>860</v>
      </c>
      <c r="S21" s="299" t="s">
        <v>864</v>
      </c>
    </row>
    <row r="22">
      <c r="A22" s="286"/>
      <c r="B22" s="297" t="s">
        <v>866</v>
      </c>
      <c r="C22" s="298" t="s">
        <v>867</v>
      </c>
      <c r="D22" s="299" t="s">
        <v>868</v>
      </c>
      <c r="E22" s="300" t="s">
        <v>869</v>
      </c>
      <c r="F22" s="297" t="s">
        <v>870</v>
      </c>
      <c r="G22" s="292" t="s">
        <v>877</v>
      </c>
      <c r="H22" s="294"/>
      <c r="I22" s="339" t="s">
        <v>891</v>
      </c>
      <c r="J22" s="339" t="s">
        <v>892</v>
      </c>
      <c r="K22" s="299" t="s">
        <v>852</v>
      </c>
      <c r="L22" s="3"/>
      <c r="M22" s="297" t="s">
        <v>866</v>
      </c>
      <c r="N22" s="298" t="s">
        <v>867</v>
      </c>
      <c r="O22" s="299" t="s">
        <v>868</v>
      </c>
      <c r="P22" s="300" t="s">
        <v>869</v>
      </c>
      <c r="Q22" s="297" t="s">
        <v>870</v>
      </c>
      <c r="R22" s="303"/>
      <c r="S22" s="299" t="s">
        <v>852</v>
      </c>
    </row>
    <row r="23">
      <c r="A23" s="340"/>
      <c r="B23" s="341" t="s">
        <v>888</v>
      </c>
      <c r="C23" s="306">
        <f t="shared" ref="C23:C27" si="17">E23/220</f>
        <v>8181.818182</v>
      </c>
      <c r="D23" s="307">
        <f t="shared" ref="D23:D27" si="18">E23/30</f>
        <v>60000</v>
      </c>
      <c r="E23" s="342">
        <v>1800000.0</v>
      </c>
      <c r="F23" s="343">
        <v>30.0</v>
      </c>
      <c r="G23" s="344">
        <v>200000.0</v>
      </c>
      <c r="H23" s="345"/>
      <c r="I23" s="346">
        <f t="shared" ref="I23:I27" si="19">(G9+H9)</f>
        <v>291817.5</v>
      </c>
      <c r="J23" s="347">
        <f t="shared" ref="J23:J27" si="20">N9+O9+P9+Q9</f>
        <v>346070.05</v>
      </c>
      <c r="K23" s="348">
        <f t="shared" ref="K23:K27" si="21">(E23+G23+J23)-I23</f>
        <v>2054252.55</v>
      </c>
      <c r="L23" s="3"/>
      <c r="M23" s="341" t="s">
        <v>888</v>
      </c>
      <c r="N23" s="306">
        <f t="shared" ref="N23:N27" si="22">P23/220</f>
        <v>8181.818182</v>
      </c>
      <c r="O23" s="307">
        <f t="shared" ref="O23:O27" si="23">P23/30</f>
        <v>60000</v>
      </c>
      <c r="P23" s="342">
        <v>1800000.0</v>
      </c>
      <c r="Q23" s="343">
        <v>30.0</v>
      </c>
      <c r="R23" s="349">
        <f t="shared" ref="R23:R27" si="24">(G9+H9)</f>
        <v>291817.5</v>
      </c>
      <c r="S23" s="350">
        <f t="shared" ref="S23:S27" si="25">(P23-R23)</f>
        <v>1508182.5</v>
      </c>
    </row>
    <row r="24">
      <c r="A24" s="208"/>
      <c r="B24" s="341" t="s">
        <v>888</v>
      </c>
      <c r="C24" s="306">
        <f t="shared" si="17"/>
        <v>8181.818182</v>
      </c>
      <c r="D24" s="317">
        <f t="shared" si="18"/>
        <v>60000</v>
      </c>
      <c r="E24" s="351">
        <v>1800000.0</v>
      </c>
      <c r="F24" s="352">
        <v>30.0</v>
      </c>
      <c r="G24" s="319">
        <v>200000.0</v>
      </c>
      <c r="H24" s="353"/>
      <c r="I24" s="349">
        <f t="shared" si="19"/>
        <v>291817.5</v>
      </c>
      <c r="J24" s="354">
        <f t="shared" si="20"/>
        <v>346070.05</v>
      </c>
      <c r="K24" s="348">
        <f t="shared" si="21"/>
        <v>2054252.55</v>
      </c>
      <c r="L24" s="3"/>
      <c r="M24" s="341" t="s">
        <v>888</v>
      </c>
      <c r="N24" s="306">
        <f t="shared" si="22"/>
        <v>8181.818182</v>
      </c>
      <c r="O24" s="317">
        <f t="shared" si="23"/>
        <v>60000</v>
      </c>
      <c r="P24" s="351">
        <v>1800000.0</v>
      </c>
      <c r="Q24" s="352">
        <v>30.0</v>
      </c>
      <c r="R24" s="349">
        <f t="shared" si="24"/>
        <v>291817.5</v>
      </c>
      <c r="S24" s="350">
        <f t="shared" si="25"/>
        <v>1508182.5</v>
      </c>
    </row>
    <row r="25">
      <c r="A25" s="285"/>
      <c r="B25" s="341" t="s">
        <v>888</v>
      </c>
      <c r="C25" s="306">
        <f t="shared" si="17"/>
        <v>8181.818182</v>
      </c>
      <c r="D25" s="317">
        <f t="shared" si="18"/>
        <v>60000</v>
      </c>
      <c r="E25" s="351">
        <v>1800000.0</v>
      </c>
      <c r="F25" s="352">
        <v>30.0</v>
      </c>
      <c r="G25" s="319">
        <v>200000.0</v>
      </c>
      <c r="H25" s="353"/>
      <c r="I25" s="349">
        <f t="shared" si="19"/>
        <v>291817.5</v>
      </c>
      <c r="J25" s="354">
        <f t="shared" si="20"/>
        <v>346070.05</v>
      </c>
      <c r="K25" s="348">
        <f t="shared" si="21"/>
        <v>2054252.55</v>
      </c>
      <c r="L25" s="3"/>
      <c r="M25" s="341" t="s">
        <v>888</v>
      </c>
      <c r="N25" s="306">
        <f t="shared" si="22"/>
        <v>8181.818182</v>
      </c>
      <c r="O25" s="317">
        <f t="shared" si="23"/>
        <v>60000</v>
      </c>
      <c r="P25" s="351">
        <v>1800000.0</v>
      </c>
      <c r="Q25" s="352">
        <v>30.0</v>
      </c>
      <c r="R25" s="349">
        <f t="shared" si="24"/>
        <v>291817.5</v>
      </c>
      <c r="S25" s="350">
        <f t="shared" si="25"/>
        <v>1508182.5</v>
      </c>
    </row>
    <row r="26">
      <c r="A26" s="286"/>
      <c r="B26" s="341" t="s">
        <v>888</v>
      </c>
      <c r="C26" s="306">
        <f t="shared" si="17"/>
        <v>8181.818182</v>
      </c>
      <c r="D26" s="317">
        <f t="shared" si="18"/>
        <v>60000</v>
      </c>
      <c r="E26" s="351">
        <v>1800000.0</v>
      </c>
      <c r="F26" s="352">
        <v>30.0</v>
      </c>
      <c r="G26" s="319">
        <v>200000.0</v>
      </c>
      <c r="H26" s="353"/>
      <c r="I26" s="349">
        <f t="shared" si="19"/>
        <v>291817.5</v>
      </c>
      <c r="J26" s="354">
        <f t="shared" si="20"/>
        <v>346070.05</v>
      </c>
      <c r="K26" s="348">
        <f t="shared" si="21"/>
        <v>2054252.55</v>
      </c>
      <c r="L26" s="3"/>
      <c r="M26" s="341" t="s">
        <v>888</v>
      </c>
      <c r="N26" s="306">
        <f t="shared" si="22"/>
        <v>8181.818182</v>
      </c>
      <c r="O26" s="317">
        <f t="shared" si="23"/>
        <v>60000</v>
      </c>
      <c r="P26" s="351">
        <v>1800000.0</v>
      </c>
      <c r="Q26" s="352">
        <v>30.0</v>
      </c>
      <c r="R26" s="349">
        <f t="shared" si="24"/>
        <v>291817.5</v>
      </c>
      <c r="S26" s="350">
        <f t="shared" si="25"/>
        <v>1508182.5</v>
      </c>
    </row>
    <row r="27">
      <c r="A27" s="287"/>
      <c r="B27" s="341" t="s">
        <v>888</v>
      </c>
      <c r="C27" s="306">
        <f t="shared" si="17"/>
        <v>8181.818182</v>
      </c>
      <c r="D27" s="317">
        <f t="shared" si="18"/>
        <v>60000</v>
      </c>
      <c r="E27" s="351">
        <v>1800000.0</v>
      </c>
      <c r="F27" s="352">
        <v>30.0</v>
      </c>
      <c r="G27" s="319">
        <v>200000.0</v>
      </c>
      <c r="H27" s="353"/>
      <c r="I27" s="349">
        <f t="shared" si="19"/>
        <v>291817.5</v>
      </c>
      <c r="J27" s="354">
        <f t="shared" si="20"/>
        <v>346070.05</v>
      </c>
      <c r="K27" s="348">
        <f t="shared" si="21"/>
        <v>2054252.55</v>
      </c>
      <c r="L27" s="3"/>
      <c r="M27" s="341" t="s">
        <v>888</v>
      </c>
      <c r="N27" s="306">
        <f t="shared" si="22"/>
        <v>8181.818182</v>
      </c>
      <c r="O27" s="317">
        <f t="shared" si="23"/>
        <v>60000</v>
      </c>
      <c r="P27" s="351">
        <v>1800000.0</v>
      </c>
      <c r="Q27" s="352">
        <v>30.0</v>
      </c>
      <c r="R27" s="349">
        <f t="shared" si="24"/>
        <v>291817.5</v>
      </c>
      <c r="S27" s="350">
        <f t="shared" si="25"/>
        <v>1508182.5</v>
      </c>
    </row>
    <row r="28">
      <c r="A28" s="286"/>
      <c r="B28" s="316"/>
      <c r="C28" s="306"/>
      <c r="D28" s="320"/>
      <c r="E28" s="321"/>
      <c r="F28" s="325"/>
      <c r="G28" s="319"/>
      <c r="H28" s="353"/>
      <c r="I28" s="355"/>
      <c r="J28" s="356"/>
      <c r="K28" s="348"/>
      <c r="L28" s="3"/>
      <c r="M28" s="316"/>
      <c r="N28" s="306"/>
      <c r="O28" s="320"/>
      <c r="P28" s="321"/>
      <c r="Q28" s="325"/>
      <c r="R28" s="357"/>
      <c r="S28" s="350"/>
    </row>
    <row r="29">
      <c r="A29" s="288"/>
      <c r="B29" s="328" t="s">
        <v>887</v>
      </c>
      <c r="C29" s="329">
        <f t="shared" ref="C29:E29" si="26">SUM(C23:C28)</f>
        <v>40909.09091</v>
      </c>
      <c r="D29" s="329">
        <f t="shared" si="26"/>
        <v>300000</v>
      </c>
      <c r="E29" s="330">
        <f t="shared" si="26"/>
        <v>9000000</v>
      </c>
      <c r="F29" s="358"/>
      <c r="G29" s="359">
        <f>SUM(G23:G28)</f>
        <v>1000000</v>
      </c>
      <c r="H29" s="360"/>
      <c r="I29" s="332">
        <f>SUM(I23:I28)</f>
        <v>1459087.5</v>
      </c>
      <c r="J29" s="294"/>
      <c r="K29" s="329">
        <f>SUM(K23:K28)</f>
        <v>10271262.75</v>
      </c>
      <c r="L29" s="3"/>
      <c r="M29" s="328" t="s">
        <v>887</v>
      </c>
      <c r="N29" s="329">
        <f t="shared" ref="N29:P29" si="27">SUM(N23:N28)</f>
        <v>40909.09091</v>
      </c>
      <c r="O29" s="329">
        <f t="shared" si="27"/>
        <v>300000</v>
      </c>
      <c r="P29" s="330">
        <f t="shared" si="27"/>
        <v>9000000</v>
      </c>
      <c r="Q29" s="358"/>
      <c r="R29" s="329">
        <f t="shared" ref="R29:S29" si="28">SUM(R23:R27)</f>
        <v>1459087.5</v>
      </c>
      <c r="S29" s="329">
        <f t="shared" si="28"/>
        <v>7540912.5</v>
      </c>
    </row>
    <row r="30">
      <c r="A30" s="286"/>
      <c r="B30" s="286"/>
      <c r="C30" s="286"/>
      <c r="D30" s="286"/>
      <c r="E30" s="286"/>
      <c r="F30" s="3"/>
      <c r="G30" s="3"/>
      <c r="H30" s="3"/>
      <c r="I30" s="3"/>
      <c r="J30" s="3"/>
      <c r="K30" s="3"/>
      <c r="L30" s="3"/>
      <c r="M30" s="3"/>
      <c r="N30" s="3"/>
      <c r="O30" s="3"/>
      <c r="R30" s="3"/>
      <c r="S30" s="3"/>
    </row>
    <row r="31">
      <c r="A31" s="291"/>
      <c r="B31" s="286"/>
      <c r="C31" s="286"/>
      <c r="D31" s="286"/>
      <c r="E31" s="286"/>
      <c r="F31" s="3"/>
      <c r="G31" s="3"/>
      <c r="H31" s="3"/>
      <c r="I31" s="3"/>
      <c r="J31" s="3"/>
      <c r="K31" s="3"/>
      <c r="L31" s="3"/>
      <c r="M31" s="3"/>
      <c r="N31" s="3"/>
      <c r="O31" s="3"/>
      <c r="R31" s="3"/>
      <c r="S31" s="3"/>
    </row>
    <row r="32">
      <c r="A32" s="286"/>
      <c r="B32" s="361" t="s">
        <v>893</v>
      </c>
      <c r="F32" s="208"/>
      <c r="G32" s="3"/>
      <c r="H32" s="3"/>
      <c r="I32" s="3"/>
      <c r="J32" s="3"/>
      <c r="K32" s="3"/>
      <c r="L32" s="3"/>
      <c r="M32" s="3"/>
      <c r="N32" s="3"/>
      <c r="O32" s="3"/>
      <c r="R32" s="3"/>
      <c r="S32" s="3"/>
    </row>
    <row r="33">
      <c r="A33" s="340"/>
      <c r="B33" s="361" t="s">
        <v>894</v>
      </c>
      <c r="J33" s="3"/>
      <c r="K33" s="3"/>
      <c r="L33" s="3"/>
      <c r="M33" s="3"/>
      <c r="N33" s="3"/>
      <c r="O33" s="3"/>
      <c r="R33" s="3"/>
      <c r="S33" s="3"/>
    </row>
    <row r="34">
      <c r="A34" s="208"/>
      <c r="G34" s="3"/>
      <c r="H34" s="3"/>
      <c r="I34" s="3"/>
      <c r="J34" s="3"/>
      <c r="K34" s="3"/>
      <c r="L34" s="3"/>
      <c r="M34" s="3"/>
      <c r="N34" s="3"/>
      <c r="O34" s="3"/>
      <c r="R34" s="3"/>
      <c r="S34" s="3"/>
    </row>
    <row r="35">
      <c r="A35" s="208"/>
      <c r="G35" s="3"/>
      <c r="H35" s="3"/>
      <c r="I35" s="3"/>
      <c r="J35" s="3"/>
      <c r="K35" s="3"/>
      <c r="L35" s="3"/>
      <c r="M35" s="3"/>
      <c r="N35" s="3"/>
      <c r="O35" s="3"/>
      <c r="R35" s="3"/>
      <c r="S35" s="3"/>
    </row>
    <row r="36">
      <c r="A36" s="208"/>
      <c r="L36" s="3"/>
      <c r="M36" s="3"/>
      <c r="N36" s="3"/>
      <c r="O36" s="3"/>
      <c r="R36" s="3"/>
      <c r="S36" s="3"/>
    </row>
    <row r="37">
      <c r="A37" s="208"/>
      <c r="C37" s="362" t="s">
        <v>895</v>
      </c>
      <c r="D37" s="17"/>
      <c r="E37" s="17"/>
      <c r="F37" s="18"/>
      <c r="L37" s="3"/>
      <c r="M37" s="286"/>
      <c r="N37" s="286"/>
      <c r="O37" s="363" t="s">
        <v>896</v>
      </c>
      <c r="P37" s="364"/>
      <c r="Q37" s="365"/>
      <c r="R37" s="3"/>
      <c r="S37" s="3"/>
      <c r="T37" s="3"/>
    </row>
    <row r="38">
      <c r="A38" s="208"/>
      <c r="B38" s="292" t="s">
        <v>890</v>
      </c>
      <c r="C38" s="293"/>
      <c r="D38" s="293"/>
      <c r="E38" s="293"/>
      <c r="F38" s="294"/>
      <c r="G38" s="292" t="s">
        <v>862</v>
      </c>
      <c r="H38" s="294"/>
      <c r="I38" s="337"/>
      <c r="J38" s="294"/>
      <c r="K38" s="299" t="s">
        <v>864</v>
      </c>
      <c r="L38" s="3"/>
      <c r="M38" s="292" t="s">
        <v>890</v>
      </c>
      <c r="N38" s="293"/>
      <c r="O38" s="293"/>
      <c r="P38" s="293"/>
      <c r="Q38" s="294"/>
      <c r="R38" s="338" t="s">
        <v>860</v>
      </c>
      <c r="S38" s="299" t="s">
        <v>864</v>
      </c>
      <c r="T38" s="366"/>
    </row>
    <row r="39">
      <c r="A39" s="208"/>
      <c r="B39" s="297" t="s">
        <v>866</v>
      </c>
      <c r="C39" s="298" t="s">
        <v>867</v>
      </c>
      <c r="D39" s="299" t="s">
        <v>868</v>
      </c>
      <c r="E39" s="300" t="s">
        <v>869</v>
      </c>
      <c r="F39" s="297" t="s">
        <v>870</v>
      </c>
      <c r="G39" s="367" t="s">
        <v>877</v>
      </c>
      <c r="H39" s="345"/>
      <c r="I39" s="339" t="s">
        <v>891</v>
      </c>
      <c r="J39" s="339" t="s">
        <v>892</v>
      </c>
      <c r="K39" s="299" t="s">
        <v>852</v>
      </c>
      <c r="L39" s="3"/>
      <c r="M39" s="297" t="s">
        <v>866</v>
      </c>
      <c r="N39" s="298" t="s">
        <v>867</v>
      </c>
      <c r="O39" s="299" t="s">
        <v>868</v>
      </c>
      <c r="P39" s="300" t="s">
        <v>869</v>
      </c>
      <c r="Q39" s="297" t="s">
        <v>870</v>
      </c>
      <c r="R39" s="303"/>
      <c r="S39" s="299" t="s">
        <v>852</v>
      </c>
      <c r="T39" s="366"/>
    </row>
    <row r="40">
      <c r="A40" s="286"/>
      <c r="B40" s="341" t="s">
        <v>895</v>
      </c>
      <c r="C40" s="306">
        <f t="shared" ref="C40:C44" si="29">E40/220</f>
        <v>9090.909091</v>
      </c>
      <c r="D40" s="307">
        <f t="shared" ref="D40:D44" si="30">E40/30</f>
        <v>66666.66667</v>
      </c>
      <c r="E40" s="308">
        <v>2000000.0</v>
      </c>
      <c r="F40" s="343">
        <v>30.0</v>
      </c>
      <c r="G40" s="319">
        <v>200000.0</v>
      </c>
      <c r="H40" s="353"/>
      <c r="I40" s="346">
        <f t="shared" ref="I40:I44" si="31">(G9+H9)</f>
        <v>291817.5</v>
      </c>
      <c r="J40" s="347">
        <f t="shared" ref="J40:J44" si="32">N9+O9+P9+Q9</f>
        <v>346070.05</v>
      </c>
      <c r="K40" s="348">
        <f t="shared" ref="K40:K44" si="33">(E40+G40+J40)-I40</f>
        <v>2254252.55</v>
      </c>
      <c r="L40" s="3"/>
      <c r="M40" s="341" t="s">
        <v>895</v>
      </c>
      <c r="N40" s="306">
        <f t="shared" ref="N40:N44" si="34">P40/220</f>
        <v>9090.909091</v>
      </c>
      <c r="O40" s="307">
        <f t="shared" ref="O40:O44" si="35">P40/30</f>
        <v>66666.66667</v>
      </c>
      <c r="P40" s="308">
        <v>2000000.0</v>
      </c>
      <c r="Q40" s="343">
        <v>30.0</v>
      </c>
      <c r="R40" s="354">
        <f t="shared" ref="R40:R44" si="36">(G9+H9)</f>
        <v>291817.5</v>
      </c>
      <c r="S40" s="348">
        <f t="shared" ref="S40:S44" si="37">(P40-R40)</f>
        <v>1708182.5</v>
      </c>
      <c r="T40" s="334"/>
    </row>
    <row r="41">
      <c r="A41" s="291"/>
      <c r="B41" s="341" t="s">
        <v>895</v>
      </c>
      <c r="C41" s="306">
        <f t="shared" si="29"/>
        <v>9090.909091</v>
      </c>
      <c r="D41" s="317">
        <f t="shared" si="30"/>
        <v>66666.66667</v>
      </c>
      <c r="E41" s="308">
        <v>2000000.0</v>
      </c>
      <c r="F41" s="352">
        <v>30.0</v>
      </c>
      <c r="G41" s="319">
        <v>200000.0</v>
      </c>
      <c r="H41" s="353"/>
      <c r="I41" s="346">
        <f t="shared" si="31"/>
        <v>291817.5</v>
      </c>
      <c r="J41" s="347">
        <f t="shared" si="32"/>
        <v>346070.05</v>
      </c>
      <c r="K41" s="348">
        <f t="shared" si="33"/>
        <v>2254252.55</v>
      </c>
      <c r="L41" s="3"/>
      <c r="M41" s="341" t="s">
        <v>895</v>
      </c>
      <c r="N41" s="306">
        <f t="shared" si="34"/>
        <v>9090.909091</v>
      </c>
      <c r="O41" s="317">
        <f t="shared" si="35"/>
        <v>66666.66667</v>
      </c>
      <c r="P41" s="308">
        <v>2000000.0</v>
      </c>
      <c r="Q41" s="352">
        <v>30.0</v>
      </c>
      <c r="R41" s="354">
        <f t="shared" si="36"/>
        <v>291817.5</v>
      </c>
      <c r="S41" s="348">
        <f t="shared" si="37"/>
        <v>1708182.5</v>
      </c>
      <c r="T41" s="334"/>
    </row>
    <row r="42">
      <c r="A42" s="286"/>
      <c r="B42" s="341" t="s">
        <v>895</v>
      </c>
      <c r="C42" s="306">
        <f t="shared" si="29"/>
        <v>9090.909091</v>
      </c>
      <c r="D42" s="317">
        <f t="shared" si="30"/>
        <v>66666.66667</v>
      </c>
      <c r="E42" s="308">
        <v>2000000.0</v>
      </c>
      <c r="F42" s="352">
        <v>30.0</v>
      </c>
      <c r="G42" s="319">
        <v>200000.0</v>
      </c>
      <c r="H42" s="353"/>
      <c r="I42" s="346">
        <f t="shared" si="31"/>
        <v>291817.5</v>
      </c>
      <c r="J42" s="347">
        <f t="shared" si="32"/>
        <v>346070.05</v>
      </c>
      <c r="K42" s="348">
        <f t="shared" si="33"/>
        <v>2254252.55</v>
      </c>
      <c r="L42" s="3"/>
      <c r="M42" s="341" t="s">
        <v>895</v>
      </c>
      <c r="N42" s="306">
        <f t="shared" si="34"/>
        <v>9090.909091</v>
      </c>
      <c r="O42" s="317">
        <f t="shared" si="35"/>
        <v>66666.66667</v>
      </c>
      <c r="P42" s="308">
        <v>2000000.0</v>
      </c>
      <c r="Q42" s="352">
        <v>30.0</v>
      </c>
      <c r="R42" s="354">
        <f t="shared" si="36"/>
        <v>291817.5</v>
      </c>
      <c r="S42" s="348">
        <f t="shared" si="37"/>
        <v>1708182.5</v>
      </c>
      <c r="T42" s="334"/>
    </row>
    <row r="43">
      <c r="A43" s="340"/>
      <c r="B43" s="341" t="s">
        <v>895</v>
      </c>
      <c r="C43" s="306">
        <f t="shared" si="29"/>
        <v>9090.909091</v>
      </c>
      <c r="D43" s="317">
        <f t="shared" si="30"/>
        <v>66666.66667</v>
      </c>
      <c r="E43" s="308">
        <v>2000000.0</v>
      </c>
      <c r="F43" s="352">
        <v>30.0</v>
      </c>
      <c r="G43" s="319">
        <v>200000.0</v>
      </c>
      <c r="H43" s="353"/>
      <c r="I43" s="346">
        <f t="shared" si="31"/>
        <v>291817.5</v>
      </c>
      <c r="J43" s="347">
        <f t="shared" si="32"/>
        <v>346070.05</v>
      </c>
      <c r="K43" s="348">
        <f t="shared" si="33"/>
        <v>2254252.55</v>
      </c>
      <c r="L43" s="3"/>
      <c r="M43" s="341" t="s">
        <v>895</v>
      </c>
      <c r="N43" s="306">
        <f t="shared" si="34"/>
        <v>9090.909091</v>
      </c>
      <c r="O43" s="317">
        <f t="shared" si="35"/>
        <v>66666.66667</v>
      </c>
      <c r="P43" s="308">
        <v>2000000.0</v>
      </c>
      <c r="Q43" s="352">
        <v>30.0</v>
      </c>
      <c r="R43" s="354">
        <f t="shared" si="36"/>
        <v>291817.5</v>
      </c>
      <c r="S43" s="348">
        <f t="shared" si="37"/>
        <v>1708182.5</v>
      </c>
      <c r="T43" s="334"/>
    </row>
    <row r="44">
      <c r="A44" s="208"/>
      <c r="B44" s="341" t="s">
        <v>895</v>
      </c>
      <c r="C44" s="306">
        <f t="shared" si="29"/>
        <v>9090.909091</v>
      </c>
      <c r="D44" s="317">
        <f t="shared" si="30"/>
        <v>66666.66667</v>
      </c>
      <c r="E44" s="308">
        <v>2000000.0</v>
      </c>
      <c r="F44" s="352">
        <v>30.0</v>
      </c>
      <c r="G44" s="319">
        <v>200000.0</v>
      </c>
      <c r="H44" s="353"/>
      <c r="I44" s="346">
        <f t="shared" si="31"/>
        <v>291817.5</v>
      </c>
      <c r="J44" s="347">
        <f t="shared" si="32"/>
        <v>346070.05</v>
      </c>
      <c r="K44" s="348">
        <f t="shared" si="33"/>
        <v>2254252.55</v>
      </c>
      <c r="L44" s="3"/>
      <c r="M44" s="341" t="s">
        <v>895</v>
      </c>
      <c r="N44" s="306">
        <f t="shared" si="34"/>
        <v>9090.909091</v>
      </c>
      <c r="O44" s="317">
        <f t="shared" si="35"/>
        <v>66666.66667</v>
      </c>
      <c r="P44" s="308">
        <v>2000000.0</v>
      </c>
      <c r="Q44" s="352">
        <v>30.0</v>
      </c>
      <c r="R44" s="354">
        <f t="shared" si="36"/>
        <v>291817.5</v>
      </c>
      <c r="S44" s="348">
        <f t="shared" si="37"/>
        <v>1708182.5</v>
      </c>
      <c r="T44" s="334"/>
    </row>
    <row r="45">
      <c r="A45" s="208"/>
      <c r="B45" s="316"/>
      <c r="C45" s="306"/>
      <c r="D45" s="320"/>
      <c r="E45" s="321"/>
      <c r="F45" s="325"/>
      <c r="G45" s="319"/>
      <c r="H45" s="353"/>
      <c r="I45" s="355"/>
      <c r="J45" s="356"/>
      <c r="K45" s="348"/>
      <c r="L45" s="3"/>
      <c r="M45" s="316"/>
      <c r="N45" s="306"/>
      <c r="O45" s="320"/>
      <c r="P45" s="321"/>
      <c r="Q45" s="325"/>
      <c r="R45" s="368"/>
      <c r="S45" s="348"/>
      <c r="T45" s="334"/>
    </row>
    <row r="46">
      <c r="A46" s="208"/>
      <c r="B46" s="328" t="s">
        <v>887</v>
      </c>
      <c r="C46" s="329">
        <f t="shared" ref="C46:E46" si="38">SUM(C40:C45)</f>
        <v>45454.54545</v>
      </c>
      <c r="D46" s="329">
        <f t="shared" si="38"/>
        <v>333333.3333</v>
      </c>
      <c r="E46" s="330">
        <f t="shared" si="38"/>
        <v>10000000</v>
      </c>
      <c r="F46" s="358"/>
      <c r="G46" s="359">
        <f>SUM(G40:G45)</f>
        <v>1000000</v>
      </c>
      <c r="H46" s="360"/>
      <c r="I46" s="332">
        <f>SUM(I40:I45)</f>
        <v>1459087.5</v>
      </c>
      <c r="J46" s="294"/>
      <c r="K46" s="329">
        <f>SUM(K40:K45)</f>
        <v>11271262.75</v>
      </c>
      <c r="L46" s="3"/>
      <c r="M46" s="328" t="s">
        <v>887</v>
      </c>
      <c r="N46" s="329">
        <f t="shared" ref="N46:P46" si="39">SUM(N40:N45)</f>
        <v>45454.54545</v>
      </c>
      <c r="O46" s="329">
        <f t="shared" si="39"/>
        <v>333333.3333</v>
      </c>
      <c r="P46" s="330">
        <f t="shared" si="39"/>
        <v>10000000</v>
      </c>
      <c r="Q46" s="358"/>
      <c r="R46" s="329">
        <f t="shared" ref="R46:S46" si="40">SUM(R40:R44)</f>
        <v>1459087.5</v>
      </c>
      <c r="S46" s="329">
        <f t="shared" si="40"/>
        <v>8540912.5</v>
      </c>
      <c r="T46" s="369"/>
    </row>
    <row r="47">
      <c r="A47" s="208"/>
      <c r="B47" s="208"/>
      <c r="C47" s="208"/>
      <c r="D47" s="208"/>
      <c r="E47" s="208"/>
      <c r="F47" s="3"/>
      <c r="G47" s="3"/>
      <c r="H47" s="3"/>
      <c r="I47" s="3"/>
      <c r="J47" s="3"/>
      <c r="K47" s="3"/>
      <c r="L47" s="3"/>
    </row>
    <row r="48">
      <c r="A48" s="208"/>
      <c r="B48" s="361" t="s">
        <v>897</v>
      </c>
      <c r="D48" s="208"/>
      <c r="E48" s="208"/>
      <c r="F48" s="3"/>
      <c r="G48" s="3"/>
      <c r="H48" s="3"/>
      <c r="I48" s="3"/>
      <c r="J48" s="3"/>
      <c r="K48" s="3"/>
      <c r="L48" s="3"/>
      <c r="M48" s="3"/>
      <c r="N48" s="3"/>
      <c r="O48" s="3"/>
      <c r="R48" s="3"/>
      <c r="S48" s="3"/>
    </row>
    <row r="49">
      <c r="A49" s="208"/>
      <c r="B49" s="361" t="s">
        <v>898</v>
      </c>
      <c r="D49" s="208"/>
      <c r="E49" s="208"/>
      <c r="F49" s="3"/>
      <c r="G49" s="3"/>
      <c r="H49" s="3"/>
      <c r="I49" s="3"/>
      <c r="J49" s="3"/>
      <c r="K49" s="3"/>
      <c r="L49" s="3"/>
      <c r="M49" s="3"/>
      <c r="N49" s="3"/>
      <c r="O49" s="3"/>
      <c r="R49" s="3"/>
      <c r="S49" s="3"/>
    </row>
    <row r="50">
      <c r="A50" s="208"/>
      <c r="B50" s="208"/>
      <c r="C50" s="208"/>
      <c r="D50" s="208"/>
      <c r="E50" s="208"/>
      <c r="F50" s="3"/>
      <c r="G50" s="3"/>
      <c r="H50" s="3"/>
      <c r="I50" s="3"/>
      <c r="J50" s="3"/>
      <c r="K50" s="3"/>
      <c r="L50" s="3"/>
      <c r="M50" s="3"/>
      <c r="N50" s="3"/>
      <c r="O50" s="3"/>
      <c r="R50" s="3"/>
      <c r="S50" s="3"/>
    </row>
    <row r="51">
      <c r="A51" s="286"/>
      <c r="B51" s="286"/>
      <c r="C51" s="286"/>
      <c r="D51" s="286"/>
      <c r="E51" s="286"/>
      <c r="F51" s="3"/>
      <c r="G51" s="3"/>
      <c r="H51" s="3"/>
      <c r="I51" s="3"/>
      <c r="J51" s="3"/>
      <c r="K51" s="3"/>
      <c r="L51" s="3"/>
      <c r="M51" s="3"/>
      <c r="N51" s="3"/>
      <c r="O51" s="3"/>
      <c r="R51" s="3"/>
      <c r="S51" s="3"/>
    </row>
    <row r="52">
      <c r="A52" s="291"/>
      <c r="B52" s="370" t="s">
        <v>899</v>
      </c>
      <c r="C52" s="286"/>
      <c r="D52" s="286"/>
      <c r="E52" s="286"/>
      <c r="F52" s="3"/>
      <c r="G52" s="3"/>
      <c r="H52" s="3"/>
      <c r="I52" s="3"/>
      <c r="J52" s="3"/>
      <c r="K52" s="3"/>
      <c r="L52" s="3"/>
      <c r="M52" s="3"/>
      <c r="N52" s="3"/>
      <c r="O52" s="3"/>
      <c r="R52" s="3"/>
      <c r="S52" s="3"/>
    </row>
    <row r="53">
      <c r="A53" s="286"/>
      <c r="B53" s="292" t="s">
        <v>899</v>
      </c>
      <c r="C53" s="293"/>
      <c r="D53" s="293"/>
      <c r="E53" s="293"/>
      <c r="F53" s="294"/>
      <c r="G53" s="3"/>
      <c r="H53" s="3"/>
      <c r="I53" s="3"/>
      <c r="J53" s="3"/>
      <c r="K53" s="3"/>
      <c r="L53" s="3"/>
      <c r="M53" s="3"/>
      <c r="N53" s="3"/>
      <c r="O53" s="3"/>
      <c r="R53" s="3"/>
      <c r="S53" s="3"/>
    </row>
    <row r="54">
      <c r="A54" s="340"/>
      <c r="B54" s="299" t="s">
        <v>900</v>
      </c>
      <c r="C54" s="301"/>
      <c r="D54" s="301" t="s">
        <v>514</v>
      </c>
      <c r="E54" s="301" t="s">
        <v>901</v>
      </c>
      <c r="F54" s="301" t="s">
        <v>902</v>
      </c>
      <c r="G54" s="3"/>
      <c r="H54" s="3"/>
      <c r="I54" s="3"/>
      <c r="J54" s="3"/>
      <c r="K54" s="3"/>
      <c r="L54" s="3"/>
      <c r="M54" s="3"/>
      <c r="N54" s="3"/>
      <c r="O54" s="3"/>
      <c r="R54" s="3"/>
      <c r="S54" s="3"/>
    </row>
    <row r="55">
      <c r="A55" s="208"/>
      <c r="B55" s="371" t="s">
        <v>903</v>
      </c>
      <c r="C55" s="372"/>
      <c r="D55" s="373">
        <v>800000.0</v>
      </c>
      <c r="E55" s="374">
        <f t="shared" ref="E55:E65" si="41">D55</f>
        <v>800000</v>
      </c>
      <c r="F55" s="374">
        <f t="shared" ref="F55:F65" si="42">E55*12</f>
        <v>9600000</v>
      </c>
      <c r="G55" s="3"/>
      <c r="H55" s="3"/>
      <c r="I55" s="3"/>
      <c r="J55" s="3"/>
      <c r="K55" s="3"/>
      <c r="L55" s="3"/>
      <c r="M55" s="3"/>
      <c r="N55" s="3"/>
      <c r="O55" s="3"/>
      <c r="R55" s="3"/>
      <c r="S55" s="3"/>
    </row>
    <row r="56">
      <c r="A56" s="285"/>
      <c r="B56" s="375" t="s">
        <v>904</v>
      </c>
      <c r="C56" s="376"/>
      <c r="D56" s="377">
        <v>200000.0</v>
      </c>
      <c r="E56" s="378">
        <f t="shared" si="41"/>
        <v>200000</v>
      </c>
      <c r="F56" s="378">
        <f t="shared" si="42"/>
        <v>2400000</v>
      </c>
      <c r="G56" s="3"/>
      <c r="H56" s="3"/>
      <c r="I56" s="3"/>
      <c r="J56" s="3"/>
      <c r="K56" s="3"/>
      <c r="L56" s="3"/>
      <c r="M56" s="3"/>
      <c r="N56" s="3"/>
      <c r="O56" s="3"/>
      <c r="R56" s="3"/>
      <c r="S56" s="3"/>
    </row>
    <row r="57">
      <c r="A57" s="286"/>
      <c r="B57" s="375" t="s">
        <v>905</v>
      </c>
      <c r="C57" s="376"/>
      <c r="D57" s="377">
        <v>80000.0</v>
      </c>
      <c r="E57" s="378">
        <f t="shared" si="41"/>
        <v>80000</v>
      </c>
      <c r="F57" s="378">
        <f t="shared" si="42"/>
        <v>960000</v>
      </c>
      <c r="G57" s="3"/>
      <c r="H57" s="3"/>
      <c r="I57" s="3"/>
      <c r="J57" s="3"/>
      <c r="K57" s="3"/>
      <c r="L57" s="3"/>
      <c r="M57" s="3"/>
      <c r="N57" s="3"/>
      <c r="O57" s="3"/>
      <c r="R57" s="3"/>
      <c r="S57" s="3"/>
    </row>
    <row r="58">
      <c r="A58" s="287"/>
      <c r="B58" s="375" t="s">
        <v>906</v>
      </c>
      <c r="C58" s="376"/>
      <c r="D58" s="377">
        <v>50000.0</v>
      </c>
      <c r="E58" s="378">
        <f t="shared" si="41"/>
        <v>50000</v>
      </c>
      <c r="F58" s="378">
        <f t="shared" si="42"/>
        <v>600000</v>
      </c>
      <c r="G58" s="3"/>
      <c r="H58" s="3"/>
      <c r="I58" s="3"/>
      <c r="J58" s="3"/>
      <c r="K58" s="3"/>
      <c r="L58" s="3"/>
      <c r="M58" s="3"/>
      <c r="N58" s="3"/>
      <c r="O58" s="3"/>
      <c r="R58" s="3"/>
      <c r="S58" s="3"/>
    </row>
    <row r="59">
      <c r="A59" s="286"/>
      <c r="B59" s="375" t="s">
        <v>907</v>
      </c>
      <c r="C59" s="376"/>
      <c r="D59" s="377">
        <v>90000.0</v>
      </c>
      <c r="E59" s="378">
        <f t="shared" si="41"/>
        <v>90000</v>
      </c>
      <c r="F59" s="378">
        <f t="shared" si="42"/>
        <v>1080000</v>
      </c>
      <c r="G59" s="3"/>
      <c r="H59" s="3"/>
      <c r="I59" s="3"/>
      <c r="J59" s="3"/>
      <c r="K59" s="3"/>
      <c r="L59" s="3"/>
      <c r="M59" s="3"/>
      <c r="N59" s="3"/>
      <c r="O59" s="3"/>
      <c r="R59" s="3"/>
      <c r="S59" s="3"/>
    </row>
    <row r="60">
      <c r="A60" s="288"/>
      <c r="B60" s="375" t="s">
        <v>908</v>
      </c>
      <c r="C60" s="376"/>
      <c r="D60" s="377">
        <v>120000.0</v>
      </c>
      <c r="E60" s="378">
        <f t="shared" si="41"/>
        <v>120000</v>
      </c>
      <c r="F60" s="378">
        <f t="shared" si="42"/>
        <v>1440000</v>
      </c>
      <c r="G60" s="3"/>
      <c r="H60" s="3"/>
      <c r="I60" s="3"/>
      <c r="J60" s="3"/>
      <c r="K60" s="3"/>
      <c r="L60" s="3"/>
      <c r="M60" s="3"/>
      <c r="N60" s="3"/>
      <c r="O60" s="3"/>
      <c r="R60" s="3"/>
      <c r="S60" s="3"/>
    </row>
    <row r="61">
      <c r="A61" s="286"/>
      <c r="B61" s="375"/>
      <c r="C61" s="379"/>
      <c r="D61" s="322"/>
      <c r="E61" s="380" t="str">
        <f t="shared" si="41"/>
        <v/>
      </c>
      <c r="F61" s="378">
        <f t="shared" si="42"/>
        <v>0</v>
      </c>
      <c r="G61" s="3"/>
      <c r="H61" s="3"/>
      <c r="I61" s="3"/>
      <c r="J61" s="3"/>
      <c r="K61" s="3"/>
      <c r="L61" s="3"/>
      <c r="M61" s="3"/>
      <c r="N61" s="3"/>
      <c r="O61" s="3"/>
      <c r="R61" s="3"/>
      <c r="S61" s="3"/>
    </row>
    <row r="62">
      <c r="A62" s="291"/>
      <c r="B62" s="375"/>
      <c r="C62" s="381"/>
      <c r="D62" s="322"/>
      <c r="E62" s="380" t="str">
        <f t="shared" si="41"/>
        <v/>
      </c>
      <c r="F62" s="378">
        <f t="shared" si="42"/>
        <v>0</v>
      </c>
      <c r="G62" s="3"/>
      <c r="H62" s="3"/>
      <c r="I62" s="3"/>
      <c r="J62" s="3"/>
      <c r="K62" s="3"/>
      <c r="L62" s="3"/>
      <c r="M62" s="3"/>
      <c r="N62" s="3"/>
      <c r="O62" s="3"/>
      <c r="R62" s="3"/>
      <c r="S62" s="3"/>
    </row>
    <row r="63">
      <c r="A63" s="286"/>
      <c r="B63" s="375"/>
      <c r="C63" s="322"/>
      <c r="D63" s="322"/>
      <c r="E63" s="380" t="str">
        <f t="shared" si="41"/>
        <v/>
      </c>
      <c r="F63" s="378">
        <f t="shared" si="42"/>
        <v>0</v>
      </c>
      <c r="G63" s="3"/>
      <c r="H63" s="3"/>
      <c r="I63" s="3"/>
      <c r="J63" s="3"/>
      <c r="K63" s="3"/>
      <c r="L63" s="3"/>
      <c r="M63" s="3"/>
      <c r="N63" s="3"/>
      <c r="O63" s="3"/>
      <c r="R63" s="3"/>
      <c r="S63" s="3"/>
    </row>
    <row r="64">
      <c r="A64" s="340"/>
      <c r="B64" s="375"/>
      <c r="C64" s="322"/>
      <c r="D64" s="322"/>
      <c r="E64" s="380" t="str">
        <f t="shared" si="41"/>
        <v/>
      </c>
      <c r="F64" s="378">
        <f t="shared" si="42"/>
        <v>0</v>
      </c>
      <c r="G64" s="3"/>
      <c r="H64" s="3"/>
      <c r="I64" s="3"/>
      <c r="J64" s="3"/>
      <c r="K64" s="3"/>
      <c r="L64" s="3"/>
      <c r="M64" s="3"/>
      <c r="N64" s="3"/>
      <c r="O64" s="3"/>
      <c r="R64" s="3"/>
      <c r="S64" s="3"/>
    </row>
    <row r="65">
      <c r="A65" s="208"/>
      <c r="B65" s="382"/>
      <c r="C65" s="383"/>
      <c r="D65" s="383"/>
      <c r="E65" s="380" t="str">
        <f t="shared" si="41"/>
        <v/>
      </c>
      <c r="F65" s="378">
        <f t="shared" si="42"/>
        <v>0</v>
      </c>
      <c r="G65" s="3"/>
      <c r="H65" s="3"/>
      <c r="I65" s="3"/>
      <c r="J65" s="3"/>
      <c r="K65" s="3"/>
      <c r="L65" s="3"/>
      <c r="M65" s="3"/>
      <c r="N65" s="3"/>
      <c r="O65" s="3"/>
      <c r="R65" s="3"/>
      <c r="S65" s="3"/>
    </row>
    <row r="66">
      <c r="A66" s="208"/>
      <c r="B66" s="384" t="s">
        <v>852</v>
      </c>
      <c r="C66" s="329"/>
      <c r="D66" s="329">
        <f t="shared" ref="D66:F66" si="43">SUM(D55:D65)</f>
        <v>1340000</v>
      </c>
      <c r="E66" s="329">
        <f t="shared" si="43"/>
        <v>1340000</v>
      </c>
      <c r="F66" s="329">
        <f t="shared" si="43"/>
        <v>16080000</v>
      </c>
      <c r="G66" s="3"/>
      <c r="H66" s="3"/>
      <c r="I66" s="3"/>
      <c r="J66" s="3"/>
      <c r="K66" s="3"/>
      <c r="L66" s="3"/>
      <c r="M66" s="3"/>
      <c r="N66" s="3"/>
      <c r="O66" s="3"/>
      <c r="R66" s="3"/>
      <c r="S66" s="3"/>
    </row>
    <row r="67">
      <c r="A67" s="208"/>
      <c r="G67" s="3"/>
      <c r="H67" s="3"/>
      <c r="I67" s="3"/>
      <c r="J67" s="3"/>
      <c r="K67" s="3"/>
      <c r="L67" s="3"/>
      <c r="M67" s="3"/>
      <c r="N67" s="3"/>
      <c r="O67" s="3"/>
      <c r="R67" s="3"/>
      <c r="S67" s="3"/>
    </row>
    <row r="68">
      <c r="A68" s="208"/>
      <c r="G68" s="3"/>
      <c r="H68" s="3"/>
      <c r="I68" s="3"/>
      <c r="J68" s="3"/>
      <c r="K68" s="3"/>
      <c r="L68" s="3"/>
      <c r="M68" s="3"/>
      <c r="N68" s="3"/>
      <c r="O68" s="3"/>
      <c r="R68" s="3"/>
      <c r="S68" s="3"/>
    </row>
    <row r="69">
      <c r="A69" s="208"/>
      <c r="G69" s="3"/>
      <c r="H69" s="3"/>
      <c r="I69" s="3"/>
      <c r="J69" s="3"/>
      <c r="K69" s="3"/>
      <c r="L69" s="3"/>
      <c r="M69" s="3"/>
      <c r="N69" s="3"/>
      <c r="O69" s="3"/>
      <c r="R69" s="3"/>
      <c r="S69" s="3"/>
    </row>
    <row r="70">
      <c r="A70" s="208"/>
      <c r="G70" s="3"/>
      <c r="H70" s="3"/>
      <c r="I70" s="3"/>
      <c r="J70" s="3"/>
      <c r="K70" s="3"/>
      <c r="L70" s="3"/>
      <c r="M70" s="3"/>
      <c r="N70" s="3"/>
      <c r="O70" s="3"/>
      <c r="R70" s="3"/>
      <c r="S70" s="3"/>
    </row>
    <row r="71">
      <c r="A71" s="286"/>
      <c r="G71" s="3"/>
      <c r="H71" s="3"/>
      <c r="I71" s="3"/>
      <c r="J71" s="3"/>
      <c r="K71" s="3"/>
      <c r="L71" s="3"/>
      <c r="M71" s="3"/>
      <c r="N71" s="3"/>
      <c r="O71" s="3"/>
      <c r="R71" s="3"/>
      <c r="S71" s="3"/>
    </row>
    <row r="72">
      <c r="A72" s="291"/>
      <c r="G72" s="3"/>
      <c r="H72" s="3"/>
      <c r="I72" s="3"/>
      <c r="J72" s="3"/>
      <c r="K72" s="3"/>
      <c r="L72" s="3"/>
      <c r="M72" s="3"/>
      <c r="N72" s="3"/>
      <c r="O72" s="3"/>
      <c r="R72" s="3"/>
      <c r="S72" s="3"/>
    </row>
    <row r="73">
      <c r="A73" s="286"/>
      <c r="G73" s="3"/>
      <c r="H73" s="3"/>
      <c r="I73" s="3"/>
      <c r="J73" s="3"/>
      <c r="K73" s="3"/>
      <c r="L73" s="3"/>
      <c r="M73" s="3"/>
      <c r="N73" s="3"/>
      <c r="O73" s="3"/>
      <c r="R73" s="3"/>
      <c r="S73" s="3"/>
    </row>
    <row r="74">
      <c r="A74" s="340"/>
      <c r="G74" s="3"/>
      <c r="H74" s="3"/>
      <c r="I74" s="3"/>
      <c r="J74" s="3"/>
      <c r="K74" s="3"/>
      <c r="L74" s="3"/>
      <c r="M74" s="3"/>
      <c r="N74" s="3"/>
      <c r="O74" s="3"/>
      <c r="R74" s="3"/>
      <c r="S74" s="3"/>
    </row>
    <row r="75">
      <c r="A75" s="208"/>
      <c r="B75" s="208"/>
      <c r="C75" s="208"/>
      <c r="D75" s="208"/>
      <c r="E75" s="208"/>
      <c r="F75" s="3"/>
      <c r="G75" s="3"/>
      <c r="H75" s="3"/>
      <c r="I75" s="3"/>
      <c r="J75" s="3"/>
      <c r="K75" s="3"/>
      <c r="L75" s="3"/>
      <c r="M75" s="3"/>
      <c r="N75" s="3"/>
      <c r="O75" s="3"/>
      <c r="R75" s="3"/>
      <c r="S75" s="3"/>
    </row>
    <row r="76">
      <c r="A76" s="208"/>
      <c r="B76" s="208"/>
      <c r="C76" s="208"/>
      <c r="D76" s="208"/>
      <c r="E76" s="208"/>
      <c r="F76" s="3"/>
      <c r="G76" s="3"/>
      <c r="H76" s="3"/>
      <c r="I76" s="3"/>
      <c r="J76" s="3"/>
      <c r="K76" s="3"/>
      <c r="L76" s="3"/>
      <c r="M76" s="3"/>
      <c r="N76" s="3"/>
      <c r="O76" s="3"/>
      <c r="R76" s="3"/>
      <c r="S76" s="3"/>
    </row>
    <row r="77">
      <c r="A77" s="208"/>
      <c r="B77" s="208"/>
      <c r="C77" s="208"/>
      <c r="D77" s="208"/>
      <c r="E77" s="208"/>
      <c r="F77" s="3"/>
      <c r="G77" s="3"/>
      <c r="H77" s="3"/>
      <c r="I77" s="3"/>
      <c r="J77" s="3"/>
      <c r="K77" s="3"/>
      <c r="L77" s="3"/>
      <c r="M77" s="3"/>
      <c r="N77" s="3"/>
      <c r="O77" s="3"/>
      <c r="R77" s="3"/>
      <c r="S77" s="3"/>
    </row>
    <row r="78">
      <c r="A78" s="208"/>
      <c r="B78" s="208"/>
      <c r="C78" s="208"/>
      <c r="D78" s="208"/>
      <c r="E78" s="208"/>
      <c r="F78" s="3"/>
      <c r="G78" s="3"/>
      <c r="H78" s="3"/>
      <c r="I78" s="3"/>
      <c r="J78" s="3"/>
      <c r="K78" s="3"/>
      <c r="L78" s="3"/>
      <c r="M78" s="3"/>
      <c r="N78" s="3"/>
      <c r="O78" s="3"/>
      <c r="R78" s="3"/>
      <c r="S78" s="3"/>
    </row>
    <row r="79">
      <c r="A79" s="208"/>
      <c r="B79" s="208"/>
      <c r="C79" s="208"/>
      <c r="D79" s="208"/>
      <c r="E79" s="208"/>
      <c r="F79" s="3"/>
      <c r="G79" s="3"/>
      <c r="H79" s="3"/>
      <c r="I79" s="3"/>
      <c r="J79" s="3"/>
      <c r="K79" s="3"/>
      <c r="L79" s="3"/>
      <c r="M79" s="3"/>
      <c r="N79" s="3"/>
      <c r="O79" s="3"/>
      <c r="R79" s="3"/>
      <c r="S79" s="3"/>
    </row>
    <row r="80">
      <c r="A80" s="208"/>
      <c r="B80" s="208"/>
      <c r="C80" s="208"/>
      <c r="D80" s="208"/>
      <c r="E80" s="208"/>
      <c r="F80" s="3"/>
      <c r="G80" s="3"/>
      <c r="H80" s="3"/>
      <c r="I80" s="3"/>
      <c r="J80" s="3"/>
      <c r="K80" s="3"/>
      <c r="L80" s="3"/>
      <c r="M80" s="3"/>
      <c r="N80" s="3"/>
      <c r="O80" s="3"/>
      <c r="R80" s="3"/>
      <c r="S80" s="3"/>
    </row>
    <row r="81">
      <c r="A81" s="286"/>
      <c r="B81" s="286"/>
      <c r="C81" s="286"/>
      <c r="D81" s="286"/>
      <c r="E81" s="286"/>
      <c r="F81" s="3"/>
      <c r="G81" s="3"/>
      <c r="H81" s="3"/>
      <c r="I81" s="3"/>
      <c r="J81" s="3"/>
      <c r="K81" s="3"/>
      <c r="L81" s="3"/>
      <c r="M81" s="3"/>
      <c r="N81" s="3"/>
      <c r="O81" s="3"/>
      <c r="R81" s="3"/>
      <c r="S81" s="3"/>
    </row>
    <row r="82">
      <c r="A82" s="291"/>
      <c r="B82" s="286"/>
      <c r="C82" s="286"/>
      <c r="D82" s="286"/>
      <c r="E82" s="286"/>
      <c r="F82" s="3"/>
      <c r="G82" s="3"/>
      <c r="H82" s="3"/>
      <c r="I82" s="3"/>
      <c r="J82" s="3"/>
      <c r="K82" s="3"/>
      <c r="L82" s="3"/>
      <c r="M82" s="3"/>
      <c r="N82" s="3"/>
      <c r="O82" s="3"/>
      <c r="R82" s="3"/>
      <c r="S82" s="3"/>
    </row>
    <row r="83">
      <c r="A83" s="286"/>
      <c r="B83" s="286"/>
      <c r="C83" s="286"/>
      <c r="D83" s="286"/>
      <c r="E83" s="286"/>
      <c r="F83" s="3"/>
      <c r="G83" s="3"/>
      <c r="H83" s="3"/>
      <c r="I83" s="3"/>
      <c r="J83" s="3"/>
      <c r="K83" s="3"/>
      <c r="L83" s="3"/>
      <c r="M83" s="3"/>
      <c r="N83" s="3"/>
      <c r="O83" s="3"/>
      <c r="R83" s="3"/>
      <c r="S83" s="3"/>
    </row>
    <row r="84">
      <c r="A84" s="340"/>
      <c r="B84" s="340"/>
      <c r="C84" s="340"/>
      <c r="D84" s="340"/>
      <c r="E84" s="340"/>
      <c r="F84" s="3"/>
      <c r="G84" s="3"/>
      <c r="H84" s="3"/>
      <c r="I84" s="3"/>
      <c r="J84" s="3"/>
      <c r="K84" s="3"/>
      <c r="L84" s="3"/>
      <c r="M84" s="3"/>
      <c r="N84" s="3"/>
      <c r="O84" s="3"/>
      <c r="R84" s="3"/>
      <c r="S84" s="3"/>
    </row>
    <row r="85">
      <c r="A85" s="208"/>
      <c r="B85" s="208"/>
      <c r="C85" s="208"/>
      <c r="D85" s="208"/>
      <c r="E85" s="208"/>
      <c r="F85" s="3"/>
      <c r="G85" s="3"/>
      <c r="H85" s="3"/>
      <c r="I85" s="3"/>
      <c r="J85" s="3"/>
      <c r="K85" s="3"/>
      <c r="L85" s="3"/>
      <c r="M85" s="3"/>
      <c r="N85" s="3"/>
      <c r="O85" s="3"/>
      <c r="R85" s="3"/>
      <c r="S85" s="3"/>
    </row>
    <row r="86">
      <c r="A86" s="285"/>
      <c r="B86" s="286"/>
      <c r="C86" s="286"/>
      <c r="D86" s="286"/>
      <c r="E86" s="286"/>
      <c r="F86" s="3"/>
      <c r="G86" s="3"/>
      <c r="H86" s="3"/>
      <c r="I86" s="3"/>
      <c r="J86" s="3"/>
      <c r="K86" s="3"/>
      <c r="L86" s="3"/>
      <c r="M86" s="3"/>
      <c r="N86" s="3"/>
      <c r="O86" s="3"/>
      <c r="R86" s="3"/>
      <c r="S86" s="3"/>
    </row>
    <row r="87">
      <c r="A87" s="286"/>
      <c r="B87" s="286"/>
      <c r="C87" s="286"/>
      <c r="D87" s="286"/>
      <c r="E87" s="286"/>
      <c r="F87" s="3"/>
      <c r="G87" s="3"/>
      <c r="H87" s="3"/>
      <c r="I87" s="3"/>
      <c r="J87" s="3"/>
      <c r="K87" s="3"/>
      <c r="L87" s="3"/>
      <c r="M87" s="3"/>
      <c r="N87" s="3"/>
      <c r="O87" s="3"/>
      <c r="R87" s="3"/>
      <c r="S87" s="3"/>
    </row>
    <row r="88">
      <c r="A88" s="287"/>
      <c r="B88" s="286"/>
      <c r="C88" s="286"/>
      <c r="D88" s="286"/>
      <c r="E88" s="286"/>
      <c r="F88" s="3"/>
      <c r="G88" s="3"/>
      <c r="H88" s="3"/>
      <c r="I88" s="3"/>
      <c r="J88" s="3"/>
      <c r="K88" s="3"/>
      <c r="L88" s="3"/>
      <c r="M88" s="3"/>
      <c r="N88" s="3"/>
      <c r="O88" s="3"/>
      <c r="R88" s="3"/>
      <c r="S88" s="3"/>
    </row>
    <row r="89">
      <c r="A89" s="286"/>
      <c r="B89" s="286"/>
      <c r="C89" s="286"/>
      <c r="D89" s="286"/>
      <c r="E89" s="286"/>
      <c r="F89" s="3"/>
      <c r="G89" s="3"/>
      <c r="H89" s="3"/>
      <c r="I89" s="3"/>
      <c r="J89" s="3"/>
      <c r="K89" s="3"/>
      <c r="L89" s="3"/>
      <c r="M89" s="3"/>
      <c r="N89" s="3"/>
      <c r="O89" s="3"/>
      <c r="R89" s="3"/>
      <c r="S89" s="3"/>
    </row>
    <row r="90">
      <c r="A90" s="288"/>
      <c r="B90" s="286"/>
      <c r="C90" s="286"/>
      <c r="D90" s="286"/>
      <c r="E90" s="286"/>
      <c r="F90" s="3"/>
      <c r="G90" s="3"/>
      <c r="H90" s="3"/>
      <c r="I90" s="3"/>
      <c r="J90" s="3"/>
      <c r="K90" s="3"/>
      <c r="L90" s="3"/>
      <c r="M90" s="3"/>
      <c r="N90" s="3"/>
      <c r="O90" s="3"/>
      <c r="R90" s="3"/>
      <c r="S90" s="3"/>
    </row>
    <row r="91">
      <c r="A91" s="286"/>
      <c r="B91" s="286"/>
      <c r="C91" s="286"/>
      <c r="D91" s="286"/>
      <c r="E91" s="286"/>
      <c r="F91" s="3"/>
      <c r="G91" s="3"/>
      <c r="H91" s="3"/>
      <c r="I91" s="3"/>
      <c r="J91" s="3"/>
      <c r="K91" s="3"/>
      <c r="L91" s="3"/>
      <c r="M91" s="3"/>
      <c r="N91" s="3"/>
      <c r="O91" s="3"/>
      <c r="R91" s="3"/>
      <c r="S91" s="3"/>
    </row>
    <row r="92">
      <c r="A92" s="291"/>
      <c r="B92" s="286"/>
      <c r="C92" s="286"/>
      <c r="D92" s="286"/>
      <c r="E92" s="286"/>
      <c r="F92" s="3"/>
      <c r="G92" s="3"/>
      <c r="H92" s="3"/>
      <c r="I92" s="3"/>
      <c r="J92" s="3"/>
      <c r="K92" s="3"/>
      <c r="L92" s="3"/>
      <c r="M92" s="3"/>
      <c r="N92" s="3"/>
      <c r="O92" s="3"/>
      <c r="R92" s="3"/>
      <c r="S92" s="3"/>
    </row>
    <row r="93">
      <c r="A93" s="286"/>
      <c r="B93" s="286"/>
      <c r="C93" s="286"/>
      <c r="D93" s="286"/>
      <c r="E93" s="286"/>
      <c r="F93" s="3"/>
      <c r="G93" s="3"/>
      <c r="H93" s="3"/>
      <c r="I93" s="3"/>
      <c r="J93" s="3"/>
      <c r="K93" s="3"/>
      <c r="L93" s="3"/>
      <c r="M93" s="3"/>
      <c r="N93" s="3"/>
      <c r="O93" s="3"/>
      <c r="R93" s="3"/>
      <c r="S93" s="3"/>
    </row>
    <row r="94">
      <c r="A94" s="340"/>
      <c r="B94" s="340"/>
      <c r="C94" s="340"/>
      <c r="D94" s="340"/>
      <c r="E94" s="340"/>
      <c r="F94" s="3"/>
      <c r="G94" s="3"/>
      <c r="H94" s="3"/>
      <c r="I94" s="3"/>
      <c r="J94" s="3"/>
      <c r="K94" s="3"/>
      <c r="L94" s="3"/>
      <c r="M94" s="3"/>
      <c r="N94" s="3"/>
      <c r="O94" s="3"/>
      <c r="R94" s="3"/>
      <c r="S94" s="3"/>
    </row>
    <row r="95">
      <c r="A95" s="208"/>
      <c r="B95" s="208"/>
      <c r="C95" s="208"/>
      <c r="D95" s="208"/>
      <c r="E95" s="208"/>
      <c r="F95" s="3"/>
      <c r="G95" s="3"/>
      <c r="H95" s="3"/>
      <c r="I95" s="3"/>
      <c r="J95" s="3"/>
      <c r="K95" s="3"/>
      <c r="L95" s="3"/>
      <c r="M95" s="3"/>
      <c r="N95" s="3"/>
      <c r="O95" s="3"/>
      <c r="R95" s="3"/>
      <c r="S95" s="3"/>
    </row>
    <row r="96">
      <c r="A96" s="208"/>
      <c r="B96" s="208"/>
      <c r="C96" s="208"/>
      <c r="D96" s="208"/>
      <c r="E96" s="208"/>
      <c r="F96" s="3"/>
      <c r="G96" s="3"/>
      <c r="H96" s="3"/>
      <c r="I96" s="3"/>
      <c r="J96" s="3"/>
      <c r="K96" s="3"/>
      <c r="L96" s="3"/>
      <c r="M96" s="3"/>
      <c r="N96" s="3"/>
      <c r="O96" s="3"/>
      <c r="R96" s="3"/>
      <c r="S96" s="3"/>
    </row>
    <row r="97">
      <c r="A97" s="208"/>
      <c r="B97" s="208"/>
      <c r="C97" s="208"/>
      <c r="D97" s="208"/>
      <c r="E97" s="208"/>
      <c r="F97" s="3"/>
      <c r="G97" s="3"/>
      <c r="H97" s="3"/>
      <c r="I97" s="3"/>
      <c r="J97" s="3"/>
      <c r="K97" s="3"/>
      <c r="L97" s="3"/>
      <c r="M97" s="3"/>
      <c r="N97" s="3"/>
      <c r="O97" s="3"/>
      <c r="R97" s="3"/>
      <c r="S97" s="3"/>
    </row>
    <row r="98">
      <c r="A98" s="208"/>
      <c r="B98" s="208"/>
      <c r="C98" s="208"/>
      <c r="D98" s="208"/>
      <c r="E98" s="208"/>
      <c r="F98" s="3"/>
      <c r="G98" s="3"/>
      <c r="H98" s="3"/>
      <c r="I98" s="3"/>
      <c r="J98" s="3"/>
      <c r="K98" s="3"/>
      <c r="L98" s="3"/>
      <c r="M98" s="3"/>
      <c r="N98" s="3"/>
      <c r="O98" s="3"/>
      <c r="R98" s="3"/>
      <c r="S98" s="3"/>
    </row>
    <row r="99">
      <c r="A99" s="208"/>
      <c r="B99" s="208"/>
      <c r="C99" s="208"/>
      <c r="D99" s="208"/>
      <c r="E99" s="208"/>
      <c r="F99" s="3"/>
      <c r="G99" s="3"/>
      <c r="H99" s="3"/>
      <c r="I99" s="3"/>
      <c r="J99" s="3"/>
      <c r="K99" s="3"/>
      <c r="L99" s="3"/>
      <c r="M99" s="3"/>
      <c r="N99" s="3"/>
      <c r="O99" s="3"/>
      <c r="R99" s="3"/>
      <c r="S99" s="3"/>
    </row>
    <row r="100">
      <c r="A100" s="286"/>
      <c r="B100" s="286"/>
      <c r="C100" s="286"/>
      <c r="D100" s="286"/>
      <c r="E100" s="286"/>
      <c r="F100" s="3"/>
      <c r="G100" s="3"/>
      <c r="H100" s="3"/>
      <c r="I100" s="3"/>
      <c r="J100" s="3"/>
      <c r="K100" s="3"/>
      <c r="L100" s="3"/>
      <c r="M100" s="3"/>
      <c r="N100" s="3"/>
      <c r="O100" s="3"/>
      <c r="R100" s="3"/>
      <c r="S100" s="3"/>
    </row>
    <row r="101">
      <c r="A101" s="291"/>
      <c r="B101" s="286"/>
      <c r="C101" s="286"/>
      <c r="D101" s="286"/>
      <c r="E101" s="286"/>
      <c r="F101" s="3"/>
      <c r="G101" s="3"/>
      <c r="H101" s="3"/>
      <c r="I101" s="3"/>
      <c r="J101" s="3"/>
      <c r="K101" s="3"/>
      <c r="L101" s="3"/>
      <c r="M101" s="3"/>
      <c r="N101" s="3"/>
      <c r="O101" s="3"/>
      <c r="R101" s="3"/>
      <c r="S101" s="3"/>
    </row>
    <row r="102">
      <c r="A102" s="286"/>
      <c r="B102" s="286"/>
      <c r="C102" s="286"/>
      <c r="D102" s="286"/>
      <c r="E102" s="286"/>
      <c r="F102" s="3"/>
      <c r="G102" s="3"/>
      <c r="H102" s="3"/>
      <c r="I102" s="3"/>
      <c r="J102" s="3"/>
      <c r="K102" s="3"/>
      <c r="L102" s="3"/>
      <c r="M102" s="3"/>
      <c r="N102" s="3"/>
      <c r="O102" s="3"/>
      <c r="R102" s="3"/>
      <c r="S102" s="3"/>
    </row>
    <row r="103">
      <c r="A103" s="340"/>
      <c r="B103" s="340"/>
      <c r="C103" s="340"/>
      <c r="D103" s="340"/>
      <c r="E103" s="340"/>
      <c r="F103" s="3"/>
      <c r="G103" s="3"/>
      <c r="H103" s="3"/>
      <c r="I103" s="3"/>
      <c r="J103" s="3"/>
      <c r="K103" s="3"/>
      <c r="L103" s="3"/>
      <c r="M103" s="3"/>
      <c r="N103" s="3"/>
      <c r="O103" s="3"/>
      <c r="R103" s="3"/>
      <c r="S103" s="3"/>
    </row>
    <row r="104">
      <c r="A104" s="208"/>
      <c r="B104" s="208"/>
      <c r="C104" s="208"/>
      <c r="D104" s="208"/>
      <c r="E104" s="208"/>
      <c r="F104" s="3"/>
      <c r="G104" s="3"/>
      <c r="H104" s="3"/>
      <c r="I104" s="3"/>
      <c r="J104" s="3"/>
      <c r="K104" s="3"/>
      <c r="L104" s="3"/>
      <c r="M104" s="3"/>
      <c r="N104" s="3"/>
      <c r="O104" s="3"/>
      <c r="R104" s="3"/>
      <c r="S104" s="3"/>
    </row>
    <row r="105">
      <c r="A105" s="208"/>
      <c r="B105" s="208"/>
      <c r="C105" s="208"/>
      <c r="D105" s="208"/>
      <c r="E105" s="208"/>
      <c r="F105" s="3"/>
      <c r="G105" s="3"/>
      <c r="H105" s="3"/>
      <c r="I105" s="3"/>
      <c r="J105" s="3"/>
      <c r="K105" s="3"/>
      <c r="L105" s="3"/>
      <c r="M105" s="3"/>
      <c r="N105" s="3"/>
      <c r="O105" s="3"/>
      <c r="R105" s="3"/>
      <c r="S105" s="3"/>
    </row>
    <row r="106">
      <c r="A106" s="208"/>
      <c r="B106" s="208"/>
      <c r="C106" s="208"/>
      <c r="D106" s="208"/>
      <c r="E106" s="208"/>
      <c r="F106" s="3"/>
      <c r="G106" s="3"/>
      <c r="H106" s="3"/>
      <c r="I106" s="3"/>
      <c r="J106" s="3"/>
      <c r="K106" s="3"/>
      <c r="L106" s="3"/>
      <c r="M106" s="3"/>
      <c r="N106" s="3"/>
      <c r="O106" s="3"/>
      <c r="R106" s="3"/>
      <c r="S106" s="3"/>
    </row>
    <row r="107">
      <c r="A107" s="208"/>
      <c r="B107" s="208"/>
      <c r="C107" s="208"/>
      <c r="D107" s="208"/>
      <c r="E107" s="208"/>
      <c r="F107" s="3"/>
      <c r="G107" s="3"/>
      <c r="H107" s="3"/>
      <c r="I107" s="3"/>
      <c r="J107" s="3"/>
      <c r="K107" s="3"/>
      <c r="L107" s="3"/>
      <c r="M107" s="3"/>
      <c r="N107" s="3"/>
      <c r="O107" s="3"/>
      <c r="R107" s="3"/>
      <c r="S107" s="3"/>
    </row>
    <row r="108">
      <c r="A108" s="208"/>
      <c r="B108" s="208"/>
      <c r="C108" s="208"/>
      <c r="D108" s="208"/>
      <c r="E108" s="208"/>
      <c r="F108" s="3"/>
      <c r="G108" s="3"/>
      <c r="H108" s="3"/>
      <c r="I108" s="3"/>
      <c r="J108" s="3"/>
      <c r="K108" s="3"/>
      <c r="L108" s="3"/>
      <c r="M108" s="3"/>
      <c r="N108" s="3"/>
      <c r="O108" s="3"/>
      <c r="R108" s="3"/>
      <c r="S108" s="3"/>
    </row>
    <row r="109">
      <c r="A109" s="208"/>
      <c r="B109" s="208"/>
      <c r="C109" s="208"/>
      <c r="D109" s="208"/>
      <c r="E109" s="208"/>
      <c r="F109" s="3"/>
      <c r="G109" s="3"/>
      <c r="H109" s="3"/>
      <c r="I109" s="3"/>
      <c r="J109" s="3"/>
      <c r="K109" s="3"/>
      <c r="L109" s="3"/>
      <c r="M109" s="3"/>
      <c r="N109" s="3"/>
      <c r="O109" s="3"/>
      <c r="R109" s="3"/>
      <c r="S109" s="3"/>
    </row>
    <row r="110">
      <c r="A110" s="286"/>
      <c r="B110" s="286"/>
      <c r="C110" s="286"/>
      <c r="D110" s="286"/>
      <c r="E110" s="286"/>
      <c r="F110" s="3"/>
      <c r="G110" s="3"/>
      <c r="H110" s="3"/>
      <c r="I110" s="3"/>
      <c r="J110" s="3"/>
      <c r="K110" s="3"/>
      <c r="L110" s="3"/>
      <c r="M110" s="3"/>
      <c r="N110" s="3"/>
      <c r="O110" s="3"/>
      <c r="R110" s="3"/>
      <c r="S110" s="3"/>
    </row>
    <row r="111">
      <c r="A111" s="291"/>
      <c r="B111" s="286"/>
      <c r="C111" s="286"/>
      <c r="D111" s="286"/>
      <c r="E111" s="286"/>
      <c r="F111" s="3"/>
      <c r="G111" s="3"/>
      <c r="H111" s="3"/>
      <c r="I111" s="3"/>
      <c r="J111" s="3"/>
      <c r="K111" s="3"/>
      <c r="L111" s="3"/>
      <c r="M111" s="3"/>
      <c r="N111" s="3"/>
      <c r="O111" s="3"/>
      <c r="R111" s="3"/>
      <c r="S111" s="3"/>
    </row>
    <row r="112">
      <c r="A112" s="286"/>
      <c r="B112" s="286"/>
      <c r="C112" s="286"/>
      <c r="D112" s="286"/>
      <c r="E112" s="286"/>
      <c r="F112" s="3"/>
      <c r="G112" s="3"/>
      <c r="H112" s="3"/>
      <c r="I112" s="3"/>
      <c r="J112" s="3"/>
      <c r="K112" s="3"/>
      <c r="L112" s="3"/>
      <c r="M112" s="3"/>
      <c r="N112" s="3"/>
      <c r="O112" s="3"/>
      <c r="R112" s="3"/>
      <c r="S112" s="3"/>
    </row>
    <row r="113">
      <c r="A113" s="340"/>
      <c r="B113" s="340"/>
      <c r="C113" s="340"/>
      <c r="D113" s="340"/>
      <c r="E113" s="340"/>
      <c r="F113" s="3"/>
      <c r="G113" s="3"/>
      <c r="H113" s="3"/>
      <c r="I113" s="3"/>
      <c r="J113" s="3"/>
      <c r="K113" s="3"/>
      <c r="L113" s="3"/>
      <c r="M113" s="3"/>
      <c r="N113" s="3"/>
      <c r="O113" s="3"/>
      <c r="R113" s="3"/>
      <c r="S113" s="3"/>
    </row>
    <row r="114">
      <c r="A114" s="208"/>
      <c r="B114" s="208"/>
      <c r="C114" s="208"/>
      <c r="D114" s="208"/>
      <c r="E114" s="208"/>
      <c r="F114" s="3"/>
      <c r="G114" s="3"/>
      <c r="H114" s="3"/>
      <c r="I114" s="3"/>
      <c r="J114" s="3"/>
      <c r="K114" s="3"/>
      <c r="L114" s="3"/>
      <c r="M114" s="3"/>
      <c r="N114" s="3"/>
      <c r="O114" s="3"/>
      <c r="R114" s="3"/>
      <c r="S114" s="3"/>
    </row>
    <row r="115">
      <c r="A115" s="285"/>
      <c r="B115" s="286"/>
      <c r="C115" s="286"/>
      <c r="D115" s="286"/>
      <c r="E115" s="286"/>
      <c r="F115" s="3"/>
      <c r="G115" s="3"/>
      <c r="H115" s="3"/>
      <c r="I115" s="3"/>
      <c r="J115" s="3"/>
      <c r="K115" s="3"/>
      <c r="L115" s="3"/>
      <c r="M115" s="3"/>
      <c r="N115" s="3"/>
      <c r="O115" s="3"/>
      <c r="R115" s="3"/>
      <c r="S115" s="3"/>
    </row>
    <row r="116">
      <c r="A116" s="286"/>
      <c r="B116" s="286"/>
      <c r="C116" s="286"/>
      <c r="D116" s="286"/>
      <c r="E116" s="286"/>
      <c r="F116" s="3"/>
      <c r="G116" s="3"/>
      <c r="H116" s="3"/>
      <c r="I116" s="3"/>
      <c r="J116" s="3"/>
      <c r="K116" s="3"/>
      <c r="L116" s="3"/>
      <c r="M116" s="3"/>
      <c r="N116" s="3"/>
      <c r="O116" s="3"/>
      <c r="R116" s="3"/>
      <c r="S116" s="3"/>
    </row>
    <row r="117">
      <c r="A117" s="287"/>
      <c r="B117" s="286"/>
      <c r="C117" s="286"/>
      <c r="D117" s="286"/>
      <c r="E117" s="286"/>
      <c r="F117" s="3"/>
      <c r="G117" s="3"/>
      <c r="H117" s="3"/>
      <c r="I117" s="3"/>
      <c r="J117" s="3"/>
      <c r="K117" s="3"/>
      <c r="L117" s="3"/>
      <c r="M117" s="3"/>
      <c r="N117" s="3"/>
      <c r="O117" s="3"/>
      <c r="R117" s="3"/>
      <c r="S117" s="3"/>
    </row>
    <row r="118">
      <c r="A118" s="286"/>
      <c r="B118" s="286"/>
      <c r="C118" s="286"/>
      <c r="D118" s="286"/>
      <c r="E118" s="286"/>
      <c r="F118" s="3"/>
      <c r="G118" s="3"/>
      <c r="H118" s="3"/>
      <c r="I118" s="3"/>
      <c r="J118" s="3"/>
      <c r="K118" s="3"/>
      <c r="L118" s="3"/>
      <c r="M118" s="3"/>
      <c r="N118" s="3"/>
      <c r="O118" s="3"/>
      <c r="R118" s="3"/>
      <c r="S118" s="3"/>
    </row>
    <row r="119">
      <c r="A119" s="288"/>
      <c r="B119" s="286"/>
      <c r="C119" s="286"/>
      <c r="D119" s="286"/>
      <c r="E119" s="286"/>
      <c r="F119" s="3"/>
      <c r="G119" s="3"/>
      <c r="H119" s="3"/>
      <c r="I119" s="3"/>
      <c r="J119" s="3"/>
      <c r="K119" s="3"/>
      <c r="L119" s="3"/>
      <c r="M119" s="3"/>
      <c r="N119" s="3"/>
      <c r="O119" s="3"/>
      <c r="R119" s="3"/>
      <c r="S119" s="3"/>
    </row>
    <row r="120">
      <c r="A120" s="286"/>
      <c r="B120" s="286"/>
      <c r="C120" s="286"/>
      <c r="D120" s="286"/>
      <c r="E120" s="286"/>
      <c r="F120" s="3"/>
      <c r="G120" s="3"/>
      <c r="H120" s="3"/>
      <c r="I120" s="3"/>
      <c r="J120" s="3"/>
      <c r="K120" s="3"/>
      <c r="L120" s="3"/>
      <c r="M120" s="3"/>
      <c r="N120" s="3"/>
      <c r="O120" s="3"/>
      <c r="R120" s="3"/>
      <c r="S120" s="3"/>
    </row>
    <row r="121">
      <c r="A121" s="291"/>
      <c r="B121" s="286"/>
      <c r="C121" s="286"/>
      <c r="D121" s="286"/>
      <c r="E121" s="286"/>
      <c r="F121" s="3"/>
      <c r="G121" s="3"/>
      <c r="H121" s="3"/>
      <c r="I121" s="3"/>
      <c r="J121" s="3"/>
      <c r="K121" s="3"/>
      <c r="L121" s="3"/>
      <c r="M121" s="3"/>
      <c r="N121" s="3"/>
      <c r="O121" s="3"/>
      <c r="R121" s="3"/>
      <c r="S121" s="3"/>
    </row>
    <row r="122">
      <c r="A122" s="286"/>
      <c r="B122" s="286"/>
      <c r="C122" s="286"/>
      <c r="D122" s="286"/>
      <c r="E122" s="286"/>
      <c r="F122" s="3"/>
      <c r="G122" s="3"/>
      <c r="H122" s="3"/>
      <c r="I122" s="3"/>
      <c r="J122" s="3"/>
      <c r="K122" s="3"/>
      <c r="L122" s="3"/>
      <c r="M122" s="3"/>
      <c r="N122" s="3"/>
      <c r="O122" s="3"/>
      <c r="R122" s="3"/>
      <c r="S122" s="3"/>
    </row>
    <row r="123">
      <c r="A123" s="340"/>
      <c r="B123" s="340"/>
      <c r="C123" s="340"/>
      <c r="D123" s="340"/>
      <c r="E123" s="340"/>
      <c r="F123" s="3"/>
      <c r="G123" s="3"/>
      <c r="H123" s="3"/>
      <c r="I123" s="3"/>
      <c r="J123" s="3"/>
      <c r="K123" s="3"/>
      <c r="L123" s="3"/>
      <c r="M123" s="3"/>
      <c r="N123" s="3"/>
      <c r="O123" s="3"/>
      <c r="R123" s="3"/>
      <c r="S123" s="3"/>
    </row>
    <row r="124">
      <c r="A124" s="208"/>
      <c r="B124" s="208"/>
      <c r="C124" s="208"/>
      <c r="D124" s="208"/>
      <c r="E124" s="208"/>
      <c r="F124" s="3"/>
      <c r="G124" s="3"/>
      <c r="H124" s="3"/>
      <c r="I124" s="3"/>
      <c r="J124" s="3"/>
      <c r="K124" s="3"/>
      <c r="L124" s="3"/>
      <c r="M124" s="3"/>
      <c r="N124" s="3"/>
      <c r="O124" s="3"/>
      <c r="R124" s="3"/>
      <c r="S124" s="3"/>
    </row>
    <row r="125">
      <c r="A125" s="208"/>
      <c r="B125" s="208"/>
      <c r="C125" s="208"/>
      <c r="D125" s="208"/>
      <c r="E125" s="208"/>
      <c r="F125" s="3"/>
      <c r="G125" s="3"/>
      <c r="H125" s="3"/>
      <c r="I125" s="3"/>
      <c r="J125" s="3"/>
      <c r="K125" s="3"/>
      <c r="L125" s="3"/>
      <c r="M125" s="3"/>
      <c r="N125" s="3"/>
      <c r="O125" s="3"/>
      <c r="R125" s="3"/>
      <c r="S125" s="3"/>
    </row>
    <row r="126">
      <c r="A126" s="208"/>
      <c r="B126" s="208"/>
      <c r="C126" s="208"/>
      <c r="D126" s="208"/>
      <c r="E126" s="208"/>
      <c r="F126" s="3"/>
      <c r="G126" s="3"/>
      <c r="H126" s="3"/>
      <c r="I126" s="3"/>
      <c r="J126" s="3"/>
      <c r="K126" s="3"/>
      <c r="L126" s="3"/>
      <c r="M126" s="3"/>
      <c r="N126" s="3"/>
      <c r="O126" s="3"/>
      <c r="R126" s="3"/>
      <c r="S126" s="3"/>
    </row>
    <row r="127">
      <c r="A127" s="208"/>
      <c r="B127" s="208"/>
      <c r="C127" s="208"/>
      <c r="D127" s="208"/>
      <c r="E127" s="208"/>
      <c r="F127" s="3"/>
      <c r="G127" s="3"/>
      <c r="H127" s="3"/>
      <c r="I127" s="3"/>
      <c r="J127" s="3"/>
      <c r="K127" s="3"/>
      <c r="L127" s="3"/>
      <c r="M127" s="3"/>
      <c r="N127" s="3"/>
      <c r="O127" s="3"/>
      <c r="R127" s="3"/>
      <c r="S127" s="3"/>
    </row>
    <row r="128">
      <c r="A128" s="208"/>
      <c r="B128" s="208"/>
      <c r="C128" s="208"/>
      <c r="D128" s="208"/>
      <c r="E128" s="208"/>
      <c r="F128" s="3"/>
      <c r="G128" s="3"/>
      <c r="H128" s="3"/>
      <c r="I128" s="3"/>
      <c r="J128" s="3"/>
      <c r="K128" s="3"/>
      <c r="L128" s="3"/>
      <c r="M128" s="3"/>
      <c r="N128" s="3"/>
      <c r="O128" s="3"/>
      <c r="R128" s="3"/>
      <c r="S128" s="3"/>
    </row>
    <row r="129">
      <c r="A129" s="286"/>
      <c r="B129" s="286"/>
      <c r="C129" s="286"/>
      <c r="D129" s="286"/>
      <c r="E129" s="286"/>
      <c r="F129" s="3"/>
      <c r="G129" s="3"/>
      <c r="H129" s="3"/>
      <c r="I129" s="3"/>
      <c r="J129" s="3"/>
      <c r="K129" s="3"/>
      <c r="L129" s="3"/>
      <c r="M129" s="3"/>
      <c r="N129" s="3"/>
      <c r="O129" s="3"/>
      <c r="R129" s="3"/>
      <c r="S129" s="3"/>
    </row>
    <row r="130">
      <c r="A130" s="291"/>
      <c r="B130" s="286"/>
      <c r="C130" s="286"/>
      <c r="D130" s="286"/>
      <c r="E130" s="286"/>
      <c r="F130" s="3"/>
      <c r="G130" s="3"/>
      <c r="H130" s="3"/>
      <c r="I130" s="3"/>
      <c r="J130" s="3"/>
      <c r="K130" s="3"/>
      <c r="L130" s="3"/>
      <c r="M130" s="3"/>
      <c r="N130" s="3"/>
      <c r="O130" s="3"/>
      <c r="R130" s="3"/>
      <c r="S130" s="3"/>
    </row>
    <row r="131">
      <c r="A131" s="286"/>
      <c r="B131" s="286"/>
      <c r="C131" s="286"/>
      <c r="D131" s="286"/>
      <c r="E131" s="286"/>
      <c r="F131" s="3"/>
      <c r="G131" s="3"/>
      <c r="H131" s="3"/>
      <c r="I131" s="3"/>
      <c r="J131" s="3"/>
      <c r="K131" s="3"/>
      <c r="L131" s="3"/>
      <c r="M131" s="3"/>
      <c r="N131" s="3"/>
      <c r="O131" s="3"/>
      <c r="R131" s="3"/>
      <c r="S131" s="3"/>
    </row>
    <row r="132">
      <c r="A132" s="340"/>
      <c r="B132" s="340"/>
      <c r="C132" s="340"/>
      <c r="D132" s="340"/>
      <c r="E132" s="340"/>
      <c r="F132" s="3"/>
      <c r="G132" s="3"/>
      <c r="H132" s="3"/>
      <c r="I132" s="3"/>
      <c r="J132" s="3"/>
      <c r="K132" s="3"/>
      <c r="L132" s="3"/>
      <c r="M132" s="3"/>
      <c r="N132" s="3"/>
      <c r="O132" s="3"/>
      <c r="R132" s="3"/>
      <c r="S132" s="3"/>
    </row>
    <row r="133">
      <c r="A133" s="208"/>
      <c r="B133" s="208"/>
      <c r="C133" s="208"/>
      <c r="D133" s="208"/>
      <c r="E133" s="208"/>
      <c r="F133" s="3"/>
      <c r="G133" s="3"/>
      <c r="H133" s="3"/>
      <c r="I133" s="3"/>
      <c r="J133" s="3"/>
      <c r="K133" s="3"/>
      <c r="L133" s="3"/>
      <c r="M133" s="3"/>
      <c r="N133" s="3"/>
      <c r="O133" s="3"/>
      <c r="R133" s="3"/>
      <c r="S133" s="3"/>
    </row>
    <row r="134">
      <c r="A134" s="208"/>
      <c r="B134" s="208"/>
      <c r="C134" s="208"/>
      <c r="D134" s="208"/>
      <c r="E134" s="208"/>
      <c r="F134" s="3"/>
      <c r="G134" s="3"/>
      <c r="H134" s="3"/>
      <c r="I134" s="3"/>
      <c r="J134" s="3"/>
      <c r="K134" s="3"/>
      <c r="L134" s="3"/>
      <c r="M134" s="3"/>
      <c r="N134" s="3"/>
      <c r="O134" s="3"/>
      <c r="R134" s="3"/>
      <c r="S134" s="3"/>
    </row>
    <row r="135">
      <c r="A135" s="208"/>
      <c r="B135" s="208"/>
      <c r="C135" s="208"/>
      <c r="D135" s="208"/>
      <c r="E135" s="208"/>
      <c r="F135" s="3"/>
      <c r="G135" s="3"/>
      <c r="H135" s="3"/>
      <c r="I135" s="3"/>
      <c r="J135" s="3"/>
      <c r="K135" s="3"/>
      <c r="L135" s="3"/>
      <c r="M135" s="3"/>
      <c r="N135" s="3"/>
      <c r="O135" s="3"/>
      <c r="R135" s="3"/>
      <c r="S135" s="3"/>
    </row>
    <row r="136">
      <c r="A136" s="208"/>
      <c r="B136" s="208"/>
      <c r="C136" s="208"/>
      <c r="D136" s="208"/>
      <c r="E136" s="208"/>
      <c r="F136" s="3"/>
      <c r="G136" s="3"/>
      <c r="H136" s="3"/>
      <c r="I136" s="3"/>
      <c r="J136" s="3"/>
      <c r="K136" s="3"/>
      <c r="L136" s="3"/>
      <c r="M136" s="3"/>
      <c r="N136" s="3"/>
      <c r="O136" s="3"/>
      <c r="R136" s="3"/>
      <c r="S136" s="3"/>
    </row>
    <row r="137">
      <c r="A137" s="208"/>
      <c r="B137" s="208"/>
      <c r="C137" s="208"/>
      <c r="D137" s="208"/>
      <c r="E137" s="208"/>
      <c r="F137" s="3"/>
      <c r="G137" s="3"/>
      <c r="H137" s="3"/>
      <c r="I137" s="3"/>
      <c r="J137" s="3"/>
      <c r="K137" s="3"/>
      <c r="L137" s="3"/>
      <c r="M137" s="3"/>
      <c r="N137" s="3"/>
      <c r="O137" s="3"/>
      <c r="R137" s="3"/>
      <c r="S137" s="3"/>
    </row>
    <row r="138">
      <c r="A138" s="208"/>
      <c r="B138" s="208"/>
      <c r="C138" s="208"/>
      <c r="D138" s="208"/>
      <c r="E138" s="208"/>
      <c r="F138" s="3"/>
      <c r="G138" s="3"/>
      <c r="H138" s="3"/>
      <c r="I138" s="3"/>
      <c r="J138" s="3"/>
      <c r="K138" s="3"/>
      <c r="L138" s="3"/>
      <c r="M138" s="3"/>
      <c r="N138" s="3"/>
      <c r="O138" s="3"/>
      <c r="R138" s="3"/>
      <c r="S138" s="3"/>
    </row>
    <row r="139">
      <c r="A139" s="286"/>
      <c r="B139" s="286"/>
      <c r="C139" s="286"/>
      <c r="D139" s="286"/>
      <c r="E139" s="286"/>
      <c r="F139" s="3"/>
      <c r="G139" s="3"/>
      <c r="H139" s="3"/>
      <c r="I139" s="3"/>
      <c r="J139" s="3"/>
      <c r="K139" s="3"/>
      <c r="L139" s="3"/>
      <c r="M139" s="3"/>
      <c r="N139" s="3"/>
      <c r="O139" s="3"/>
      <c r="R139" s="3"/>
      <c r="S139" s="3"/>
    </row>
    <row r="140">
      <c r="A140" s="291"/>
      <c r="B140" s="286"/>
      <c r="C140" s="286"/>
      <c r="D140" s="286"/>
      <c r="E140" s="286"/>
      <c r="F140" s="3"/>
      <c r="G140" s="3"/>
      <c r="H140" s="3"/>
      <c r="I140" s="3"/>
      <c r="J140" s="3"/>
      <c r="K140" s="3"/>
      <c r="L140" s="3"/>
      <c r="M140" s="3"/>
      <c r="N140" s="3"/>
      <c r="O140" s="3"/>
      <c r="R140" s="3"/>
      <c r="S140" s="3"/>
    </row>
    <row r="141">
      <c r="A141" s="286"/>
      <c r="B141" s="286"/>
      <c r="C141" s="286"/>
      <c r="D141" s="286"/>
      <c r="E141" s="286"/>
      <c r="F141" s="3"/>
      <c r="G141" s="3"/>
      <c r="H141" s="3"/>
      <c r="I141" s="3"/>
      <c r="J141" s="3"/>
      <c r="K141" s="3"/>
      <c r="L141" s="3"/>
      <c r="M141" s="3"/>
      <c r="N141" s="3"/>
      <c r="O141" s="3"/>
      <c r="R141" s="3"/>
      <c r="S141" s="3"/>
    </row>
    <row r="142">
      <c r="A142" s="340"/>
      <c r="B142" s="340"/>
      <c r="C142" s="340"/>
      <c r="D142" s="340"/>
      <c r="E142" s="340"/>
      <c r="F142" s="3"/>
      <c r="G142" s="3"/>
      <c r="H142" s="3"/>
      <c r="I142" s="3"/>
      <c r="J142" s="3"/>
      <c r="K142" s="3"/>
      <c r="L142" s="3"/>
      <c r="M142" s="3"/>
      <c r="N142" s="3"/>
      <c r="O142" s="3"/>
      <c r="R142" s="3"/>
      <c r="S142" s="3"/>
    </row>
    <row r="143">
      <c r="A143" s="208"/>
      <c r="B143" s="208"/>
      <c r="C143" s="208"/>
      <c r="D143" s="208"/>
      <c r="E143" s="208"/>
      <c r="F143" s="3"/>
      <c r="G143" s="3"/>
      <c r="H143" s="3"/>
      <c r="I143" s="3"/>
      <c r="J143" s="3"/>
      <c r="K143" s="3"/>
      <c r="L143" s="3"/>
      <c r="M143" s="3"/>
      <c r="N143" s="3"/>
      <c r="O143" s="3"/>
      <c r="R143" s="3"/>
      <c r="S143" s="3"/>
    </row>
    <row r="144">
      <c r="A144" s="285"/>
      <c r="B144" s="286"/>
      <c r="C144" s="286"/>
      <c r="D144" s="286"/>
      <c r="E144" s="286"/>
      <c r="F144" s="3"/>
      <c r="G144" s="3"/>
      <c r="H144" s="3"/>
      <c r="I144" s="3"/>
      <c r="J144" s="3"/>
      <c r="K144" s="3"/>
      <c r="L144" s="3"/>
      <c r="M144" s="3"/>
      <c r="N144" s="3"/>
      <c r="O144" s="3"/>
      <c r="R144" s="3"/>
      <c r="S144" s="3"/>
    </row>
    <row r="145">
      <c r="A145" s="286"/>
      <c r="B145" s="286"/>
      <c r="C145" s="286"/>
      <c r="D145" s="286"/>
      <c r="E145" s="286"/>
      <c r="F145" s="3"/>
      <c r="G145" s="3"/>
      <c r="H145" s="3"/>
      <c r="I145" s="3"/>
      <c r="J145" s="3"/>
      <c r="K145" s="3"/>
      <c r="L145" s="3"/>
      <c r="M145" s="3"/>
      <c r="N145" s="3"/>
      <c r="O145" s="3"/>
      <c r="R145" s="3"/>
      <c r="S145" s="3"/>
    </row>
    <row r="146">
      <c r="A146" s="287"/>
      <c r="B146" s="286"/>
      <c r="C146" s="286"/>
      <c r="D146" s="286"/>
      <c r="E146" s="286"/>
      <c r="F146" s="3"/>
      <c r="G146" s="3"/>
      <c r="H146" s="3"/>
      <c r="I146" s="3"/>
      <c r="J146" s="3"/>
      <c r="K146" s="3"/>
      <c r="L146" s="3"/>
      <c r="M146" s="3"/>
      <c r="N146" s="3"/>
      <c r="O146" s="3"/>
      <c r="R146" s="3"/>
      <c r="S146" s="3"/>
    </row>
    <row r="147">
      <c r="A147" s="286"/>
      <c r="B147" s="286"/>
      <c r="C147" s="286"/>
      <c r="D147" s="286"/>
      <c r="E147" s="286"/>
      <c r="F147" s="3"/>
      <c r="G147" s="3"/>
      <c r="H147" s="3"/>
      <c r="I147" s="3"/>
      <c r="J147" s="3"/>
      <c r="K147" s="3"/>
      <c r="L147" s="3"/>
      <c r="M147" s="3"/>
      <c r="N147" s="3"/>
      <c r="O147" s="3"/>
      <c r="R147" s="3"/>
      <c r="S147" s="3"/>
    </row>
    <row r="148">
      <c r="A148" s="288"/>
      <c r="B148" s="286"/>
      <c r="C148" s="286"/>
      <c r="D148" s="286"/>
      <c r="E148" s="286"/>
      <c r="F148" s="3"/>
      <c r="G148" s="3"/>
      <c r="H148" s="3"/>
      <c r="I148" s="3"/>
      <c r="J148" s="3"/>
      <c r="K148" s="3"/>
      <c r="L148" s="3"/>
      <c r="M148" s="3"/>
      <c r="N148" s="3"/>
      <c r="O148" s="3"/>
      <c r="R148" s="3"/>
      <c r="S148" s="3"/>
    </row>
    <row r="149">
      <c r="A149" s="286"/>
      <c r="B149" s="286"/>
      <c r="C149" s="286"/>
      <c r="D149" s="286"/>
      <c r="E149" s="286"/>
      <c r="F149" s="3"/>
      <c r="G149" s="3"/>
      <c r="H149" s="3"/>
      <c r="I149" s="3"/>
      <c r="J149" s="3"/>
      <c r="K149" s="3"/>
      <c r="L149" s="3"/>
      <c r="M149" s="3"/>
      <c r="N149" s="3"/>
      <c r="O149" s="3"/>
      <c r="R149" s="3"/>
      <c r="S149" s="3"/>
    </row>
    <row r="150">
      <c r="A150" s="291"/>
      <c r="B150" s="286"/>
      <c r="C150" s="286"/>
      <c r="D150" s="286"/>
      <c r="E150" s="286"/>
      <c r="F150" s="3"/>
      <c r="G150" s="3"/>
      <c r="H150" s="3"/>
      <c r="I150" s="3"/>
      <c r="J150" s="3"/>
      <c r="K150" s="3"/>
      <c r="L150" s="3"/>
      <c r="M150" s="3"/>
      <c r="N150" s="3"/>
      <c r="O150" s="3"/>
      <c r="R150" s="3"/>
      <c r="S150" s="3"/>
    </row>
    <row r="151">
      <c r="A151" s="286"/>
      <c r="B151" s="286"/>
      <c r="C151" s="286"/>
      <c r="D151" s="286"/>
      <c r="E151" s="286"/>
      <c r="F151" s="3"/>
      <c r="G151" s="3"/>
      <c r="H151" s="3"/>
      <c r="I151" s="3"/>
      <c r="J151" s="3"/>
      <c r="K151" s="3"/>
      <c r="L151" s="3"/>
      <c r="M151" s="3"/>
      <c r="N151" s="3"/>
      <c r="O151" s="3"/>
      <c r="R151" s="3"/>
      <c r="S151" s="3"/>
    </row>
    <row r="152">
      <c r="A152" s="340"/>
      <c r="B152" s="340"/>
      <c r="C152" s="340"/>
      <c r="D152" s="340"/>
      <c r="E152" s="340"/>
      <c r="F152" s="3"/>
      <c r="G152" s="3"/>
      <c r="H152" s="3"/>
      <c r="I152" s="3"/>
      <c r="J152" s="3"/>
      <c r="K152" s="3"/>
      <c r="L152" s="3"/>
      <c r="M152" s="3"/>
      <c r="N152" s="3"/>
      <c r="O152" s="3"/>
      <c r="R152" s="3"/>
      <c r="S152" s="3"/>
    </row>
    <row r="153">
      <c r="A153" s="208"/>
      <c r="B153" s="208"/>
      <c r="C153" s="208"/>
      <c r="D153" s="208"/>
      <c r="E153" s="208"/>
      <c r="F153" s="3"/>
      <c r="G153" s="3"/>
      <c r="H153" s="3"/>
      <c r="I153" s="3"/>
      <c r="J153" s="3"/>
      <c r="K153" s="3"/>
      <c r="L153" s="3"/>
      <c r="M153" s="3"/>
      <c r="N153" s="3"/>
      <c r="O153" s="3"/>
      <c r="R153" s="3"/>
      <c r="S153" s="3"/>
    </row>
    <row r="154">
      <c r="A154" s="208"/>
      <c r="B154" s="208"/>
      <c r="C154" s="208"/>
      <c r="D154" s="208"/>
      <c r="E154" s="208"/>
      <c r="F154" s="3"/>
      <c r="G154" s="3"/>
      <c r="H154" s="3"/>
      <c r="I154" s="3"/>
      <c r="J154" s="3"/>
      <c r="K154" s="3"/>
      <c r="L154" s="3"/>
      <c r="M154" s="3"/>
      <c r="N154" s="3"/>
      <c r="O154" s="3"/>
      <c r="R154" s="3"/>
      <c r="S154" s="3"/>
    </row>
    <row r="155">
      <c r="A155" s="208"/>
      <c r="B155" s="208"/>
      <c r="C155" s="208"/>
      <c r="D155" s="208"/>
      <c r="E155" s="208"/>
      <c r="F155" s="3"/>
      <c r="G155" s="3"/>
      <c r="H155" s="3"/>
      <c r="I155" s="3"/>
      <c r="J155" s="3"/>
      <c r="K155" s="3"/>
      <c r="L155" s="3"/>
      <c r="M155" s="3"/>
      <c r="N155" s="3"/>
      <c r="O155" s="3"/>
      <c r="R155" s="3"/>
      <c r="S155" s="3"/>
    </row>
    <row r="156">
      <c r="A156" s="208"/>
      <c r="B156" s="208"/>
      <c r="C156" s="208"/>
      <c r="D156" s="208"/>
      <c r="E156" s="208"/>
      <c r="F156" s="3"/>
      <c r="G156" s="3"/>
      <c r="H156" s="3"/>
      <c r="I156" s="3"/>
      <c r="J156" s="3"/>
      <c r="K156" s="3"/>
      <c r="L156" s="3"/>
      <c r="M156" s="3"/>
      <c r="N156" s="3"/>
      <c r="O156" s="3"/>
      <c r="R156" s="3"/>
      <c r="S156" s="3"/>
    </row>
    <row r="157">
      <c r="A157" s="208"/>
      <c r="B157" s="208"/>
      <c r="C157" s="208"/>
      <c r="D157" s="208"/>
      <c r="E157" s="208"/>
      <c r="F157" s="3"/>
      <c r="G157" s="3"/>
      <c r="H157" s="3"/>
      <c r="I157" s="3"/>
      <c r="J157" s="3"/>
      <c r="K157" s="3"/>
      <c r="L157" s="3"/>
      <c r="M157" s="3"/>
      <c r="N157" s="3"/>
      <c r="O157" s="3"/>
      <c r="R157" s="3"/>
      <c r="S157" s="3"/>
    </row>
    <row r="158">
      <c r="A158" s="286"/>
      <c r="B158" s="286"/>
      <c r="C158" s="286"/>
      <c r="D158" s="286"/>
      <c r="E158" s="286"/>
      <c r="F158" s="3"/>
      <c r="G158" s="3"/>
      <c r="H158" s="3"/>
      <c r="I158" s="3"/>
      <c r="J158" s="3"/>
      <c r="K158" s="3"/>
      <c r="L158" s="3"/>
      <c r="M158" s="3"/>
      <c r="N158" s="3"/>
      <c r="O158" s="3"/>
      <c r="R158" s="3"/>
      <c r="S158" s="3"/>
    </row>
    <row r="159">
      <c r="A159" s="291"/>
      <c r="B159" s="286"/>
      <c r="C159" s="286"/>
      <c r="D159" s="286"/>
      <c r="E159" s="286"/>
      <c r="F159" s="3"/>
      <c r="G159" s="3"/>
      <c r="H159" s="3"/>
      <c r="I159" s="3"/>
      <c r="J159" s="3"/>
      <c r="K159" s="3"/>
      <c r="L159" s="3"/>
      <c r="M159" s="3"/>
      <c r="N159" s="3"/>
      <c r="O159" s="3"/>
      <c r="R159" s="3"/>
      <c r="S159" s="3"/>
    </row>
    <row r="160">
      <c r="A160" s="286"/>
      <c r="B160" s="286"/>
      <c r="C160" s="286"/>
      <c r="D160" s="286"/>
      <c r="E160" s="286"/>
      <c r="F160" s="3"/>
      <c r="G160" s="3"/>
      <c r="H160" s="3"/>
      <c r="I160" s="3"/>
      <c r="J160" s="3"/>
      <c r="K160" s="3"/>
      <c r="L160" s="3"/>
      <c r="M160" s="3"/>
      <c r="N160" s="3"/>
      <c r="O160" s="3"/>
      <c r="R160" s="3"/>
      <c r="S160" s="3"/>
    </row>
    <row r="161">
      <c r="A161" s="340"/>
      <c r="B161" s="340"/>
      <c r="C161" s="340"/>
      <c r="D161" s="340"/>
      <c r="E161" s="340"/>
      <c r="F161" s="3"/>
      <c r="G161" s="3"/>
      <c r="H161" s="3"/>
      <c r="I161" s="3"/>
      <c r="J161" s="3"/>
      <c r="K161" s="3"/>
      <c r="L161" s="3"/>
      <c r="M161" s="3"/>
      <c r="N161" s="3"/>
      <c r="O161" s="3"/>
      <c r="R161" s="3"/>
      <c r="S161" s="3"/>
    </row>
    <row r="162">
      <c r="A162" s="208"/>
      <c r="B162" s="208"/>
      <c r="C162" s="208"/>
      <c r="D162" s="208"/>
      <c r="E162" s="208"/>
      <c r="F162" s="3"/>
      <c r="G162" s="3"/>
      <c r="H162" s="3"/>
      <c r="I162" s="3"/>
      <c r="J162" s="3"/>
      <c r="K162" s="3"/>
      <c r="L162" s="3"/>
      <c r="M162" s="3"/>
      <c r="N162" s="3"/>
      <c r="O162" s="3"/>
      <c r="R162" s="3"/>
      <c r="S162" s="3"/>
    </row>
    <row r="163">
      <c r="A163" s="208"/>
      <c r="B163" s="208"/>
      <c r="C163" s="208"/>
      <c r="D163" s="208"/>
      <c r="E163" s="208"/>
      <c r="F163" s="3"/>
      <c r="G163" s="3"/>
      <c r="H163" s="3"/>
      <c r="I163" s="3"/>
      <c r="J163" s="3"/>
      <c r="K163" s="3"/>
      <c r="L163" s="3"/>
      <c r="M163" s="3"/>
      <c r="N163" s="3"/>
      <c r="O163" s="3"/>
      <c r="R163" s="3"/>
      <c r="S163" s="3"/>
    </row>
    <row r="164">
      <c r="A164" s="208"/>
      <c r="B164" s="208"/>
      <c r="C164" s="208"/>
      <c r="D164" s="208"/>
      <c r="E164" s="208"/>
      <c r="F164" s="3"/>
      <c r="G164" s="3"/>
      <c r="H164" s="3"/>
      <c r="I164" s="3"/>
      <c r="J164" s="3"/>
      <c r="K164" s="3"/>
      <c r="L164" s="3"/>
      <c r="M164" s="3"/>
      <c r="N164" s="3"/>
      <c r="O164" s="3"/>
      <c r="R164" s="3"/>
      <c r="S164" s="3"/>
    </row>
    <row r="165">
      <c r="A165" s="208"/>
      <c r="B165" s="208"/>
      <c r="C165" s="208"/>
      <c r="D165" s="208"/>
      <c r="E165" s="208"/>
      <c r="F165" s="3"/>
      <c r="G165" s="3"/>
      <c r="H165" s="3"/>
      <c r="I165" s="3"/>
      <c r="J165" s="3"/>
      <c r="K165" s="3"/>
      <c r="L165" s="3"/>
      <c r="M165" s="3"/>
      <c r="N165" s="3"/>
      <c r="O165" s="3"/>
      <c r="R165" s="3"/>
      <c r="S165" s="3"/>
    </row>
    <row r="166">
      <c r="A166" s="208"/>
      <c r="B166" s="208"/>
      <c r="C166" s="208"/>
      <c r="D166" s="208"/>
      <c r="E166" s="208"/>
      <c r="F166" s="3"/>
      <c r="G166" s="3"/>
      <c r="H166" s="3"/>
      <c r="I166" s="3"/>
      <c r="J166" s="3"/>
      <c r="K166" s="3"/>
      <c r="L166" s="3"/>
      <c r="M166" s="3"/>
      <c r="N166" s="3"/>
      <c r="O166" s="3"/>
      <c r="R166" s="3"/>
      <c r="S166" s="3"/>
    </row>
    <row r="167">
      <c r="A167" s="208"/>
      <c r="B167" s="208"/>
      <c r="C167" s="208"/>
      <c r="D167" s="208"/>
      <c r="E167" s="208"/>
      <c r="F167" s="3"/>
      <c r="G167" s="3"/>
      <c r="H167" s="3"/>
      <c r="I167" s="3"/>
      <c r="J167" s="3"/>
      <c r="K167" s="3"/>
      <c r="L167" s="3"/>
      <c r="M167" s="3"/>
      <c r="N167" s="3"/>
      <c r="O167" s="3"/>
      <c r="R167" s="3"/>
      <c r="S167" s="3"/>
    </row>
    <row r="168">
      <c r="A168" s="286"/>
      <c r="B168" s="286"/>
      <c r="C168" s="286"/>
      <c r="D168" s="286"/>
      <c r="E168" s="286"/>
      <c r="F168" s="3"/>
      <c r="G168" s="3"/>
      <c r="H168" s="3"/>
      <c r="I168" s="3"/>
      <c r="J168" s="3"/>
      <c r="K168" s="3"/>
      <c r="L168" s="3"/>
      <c r="M168" s="3"/>
      <c r="N168" s="3"/>
      <c r="O168" s="3"/>
      <c r="R168" s="3"/>
      <c r="S168" s="3"/>
    </row>
    <row r="169">
      <c r="A169" s="291"/>
      <c r="B169" s="286"/>
      <c r="C169" s="286"/>
      <c r="D169" s="286"/>
      <c r="E169" s="286"/>
      <c r="F169" s="3"/>
      <c r="G169" s="3"/>
      <c r="H169" s="3"/>
      <c r="I169" s="3"/>
      <c r="J169" s="3"/>
      <c r="K169" s="3"/>
      <c r="L169" s="3"/>
      <c r="M169" s="3"/>
      <c r="N169" s="3"/>
      <c r="O169" s="3"/>
      <c r="R169" s="3"/>
      <c r="S169" s="3"/>
    </row>
    <row r="170">
      <c r="A170" s="286"/>
      <c r="B170" s="286"/>
      <c r="C170" s="286"/>
      <c r="D170" s="286"/>
      <c r="E170" s="286"/>
      <c r="F170" s="3"/>
      <c r="G170" s="3"/>
      <c r="H170" s="3"/>
      <c r="I170" s="3"/>
      <c r="J170" s="3"/>
      <c r="K170" s="3"/>
      <c r="L170" s="3"/>
      <c r="M170" s="3"/>
      <c r="N170" s="3"/>
      <c r="O170" s="3"/>
      <c r="R170" s="3"/>
      <c r="S170" s="3"/>
    </row>
    <row r="171">
      <c r="A171" s="340"/>
      <c r="B171" s="340"/>
      <c r="C171" s="340"/>
      <c r="D171" s="340"/>
      <c r="E171" s="340"/>
      <c r="F171" s="3"/>
      <c r="G171" s="3"/>
      <c r="H171" s="3"/>
      <c r="I171" s="3"/>
      <c r="J171" s="3"/>
      <c r="K171" s="3"/>
      <c r="L171" s="3"/>
      <c r="M171" s="3"/>
      <c r="N171" s="3"/>
      <c r="O171" s="3"/>
      <c r="R171" s="3"/>
      <c r="S171" s="3"/>
    </row>
    <row r="172">
      <c r="A172" s="208"/>
      <c r="B172" s="208"/>
      <c r="C172" s="208"/>
      <c r="D172" s="208"/>
      <c r="E172" s="208"/>
      <c r="F172" s="3"/>
      <c r="G172" s="3"/>
      <c r="H172" s="3"/>
      <c r="I172" s="3"/>
      <c r="J172" s="3"/>
      <c r="K172" s="3"/>
      <c r="L172" s="3"/>
      <c r="M172" s="3"/>
      <c r="N172" s="3"/>
      <c r="O172" s="3"/>
      <c r="R172" s="3"/>
      <c r="S172" s="3"/>
    </row>
    <row r="173">
      <c r="A173" s="286"/>
      <c r="B173" s="286"/>
      <c r="C173" s="286"/>
      <c r="D173" s="286"/>
      <c r="E173" s="286"/>
      <c r="F173" s="3"/>
      <c r="G173" s="3"/>
      <c r="H173" s="3"/>
      <c r="I173" s="3"/>
      <c r="J173" s="3"/>
      <c r="K173" s="3"/>
      <c r="L173" s="3"/>
      <c r="M173" s="3"/>
      <c r="N173" s="3"/>
      <c r="O173" s="3"/>
      <c r="R173" s="3"/>
      <c r="S173" s="3"/>
    </row>
    <row r="174">
      <c r="A174" s="286"/>
      <c r="B174" s="286"/>
      <c r="C174" s="286"/>
      <c r="D174" s="286"/>
      <c r="E174" s="286"/>
      <c r="F174" s="3"/>
      <c r="G174" s="3"/>
      <c r="H174" s="3"/>
      <c r="I174" s="3"/>
      <c r="J174" s="3"/>
      <c r="K174" s="3"/>
      <c r="L174" s="3"/>
      <c r="M174" s="3"/>
      <c r="N174" s="3"/>
      <c r="O174" s="3"/>
      <c r="R174" s="3"/>
      <c r="S174" s="3"/>
    </row>
    <row r="175">
      <c r="A175" s="286"/>
      <c r="B175" s="286"/>
      <c r="C175" s="286"/>
      <c r="D175" s="286"/>
      <c r="E175" s="286"/>
      <c r="F175" s="3"/>
      <c r="G175" s="3"/>
      <c r="H175" s="3"/>
      <c r="I175" s="3"/>
      <c r="J175" s="3"/>
      <c r="K175" s="3"/>
      <c r="L175" s="3"/>
      <c r="M175" s="3"/>
      <c r="N175" s="3"/>
      <c r="O175" s="3"/>
      <c r="R175" s="3"/>
      <c r="S175" s="3"/>
    </row>
    <row r="176">
      <c r="A176" s="286"/>
      <c r="B176" s="286"/>
      <c r="C176" s="286"/>
      <c r="D176" s="286"/>
      <c r="E176" s="286"/>
      <c r="F176" s="3"/>
      <c r="G176" s="3"/>
      <c r="H176" s="3"/>
      <c r="I176" s="3"/>
      <c r="J176" s="3"/>
      <c r="K176" s="3"/>
      <c r="L176" s="3"/>
      <c r="M176" s="3"/>
      <c r="N176" s="3"/>
      <c r="O176" s="3"/>
      <c r="R176" s="3"/>
      <c r="S176" s="3"/>
    </row>
    <row r="177">
      <c r="A177" s="285"/>
      <c r="B177" s="286"/>
      <c r="C177" s="286"/>
      <c r="D177" s="286"/>
      <c r="E177" s="286"/>
      <c r="F177" s="3"/>
      <c r="G177" s="3"/>
      <c r="H177" s="3"/>
      <c r="I177" s="3"/>
      <c r="J177" s="3"/>
      <c r="K177" s="3"/>
      <c r="L177" s="3"/>
      <c r="M177" s="3"/>
      <c r="N177" s="3"/>
      <c r="O177" s="3"/>
      <c r="R177" s="3"/>
      <c r="S177" s="3"/>
    </row>
    <row r="178">
      <c r="A178" s="286"/>
      <c r="B178" s="286"/>
      <c r="C178" s="286"/>
      <c r="D178" s="286"/>
      <c r="E178" s="286"/>
      <c r="F178" s="3"/>
      <c r="G178" s="3"/>
      <c r="H178" s="3"/>
      <c r="I178" s="3"/>
      <c r="J178" s="3"/>
      <c r="K178" s="3"/>
      <c r="L178" s="3"/>
      <c r="M178" s="3"/>
      <c r="N178" s="3"/>
      <c r="O178" s="3"/>
      <c r="R178" s="3"/>
      <c r="S178" s="3"/>
    </row>
    <row r="179">
      <c r="A179" s="287"/>
      <c r="B179" s="286"/>
      <c r="C179" s="286"/>
      <c r="D179" s="286"/>
      <c r="E179" s="286"/>
      <c r="F179" s="3"/>
      <c r="G179" s="3"/>
      <c r="H179" s="3"/>
      <c r="I179" s="3"/>
      <c r="J179" s="3"/>
      <c r="K179" s="3"/>
      <c r="L179" s="3"/>
      <c r="M179" s="3"/>
      <c r="N179" s="3"/>
      <c r="O179" s="3"/>
      <c r="R179" s="3"/>
      <c r="S179" s="3"/>
    </row>
    <row r="180">
      <c r="A180" s="286"/>
      <c r="B180" s="286"/>
      <c r="C180" s="286"/>
      <c r="D180" s="286"/>
      <c r="E180" s="286"/>
      <c r="F180" s="3"/>
      <c r="G180" s="3"/>
      <c r="H180" s="3"/>
      <c r="I180" s="3"/>
      <c r="J180" s="3"/>
      <c r="K180" s="3"/>
      <c r="L180" s="3"/>
      <c r="M180" s="3"/>
      <c r="N180" s="3"/>
      <c r="O180" s="3"/>
      <c r="R180" s="3"/>
      <c r="S180" s="3"/>
    </row>
    <row r="181">
      <c r="A181" s="288"/>
      <c r="B181" s="286"/>
      <c r="C181" s="286"/>
      <c r="D181" s="286"/>
      <c r="E181" s="286"/>
      <c r="F181" s="3"/>
      <c r="G181" s="3"/>
      <c r="H181" s="3"/>
      <c r="I181" s="3"/>
      <c r="J181" s="3"/>
      <c r="K181" s="3"/>
      <c r="L181" s="3"/>
      <c r="M181" s="3"/>
      <c r="N181" s="3"/>
      <c r="O181" s="3"/>
      <c r="R181" s="3"/>
      <c r="S181" s="3"/>
    </row>
    <row r="182">
      <c r="A182" s="286"/>
      <c r="B182" s="286"/>
      <c r="C182" s="286"/>
      <c r="D182" s="286"/>
      <c r="E182" s="286"/>
      <c r="F182" s="3"/>
      <c r="G182" s="3"/>
      <c r="H182" s="3"/>
      <c r="I182" s="3"/>
      <c r="J182" s="3"/>
      <c r="K182" s="3"/>
      <c r="L182" s="3"/>
      <c r="M182" s="3"/>
      <c r="N182" s="3"/>
      <c r="O182" s="3"/>
      <c r="R182" s="3"/>
      <c r="S182" s="3"/>
    </row>
    <row r="183">
      <c r="A183" s="385"/>
      <c r="B183" s="286"/>
      <c r="C183" s="286"/>
      <c r="D183" s="286"/>
      <c r="E183" s="286"/>
      <c r="F183" s="3"/>
      <c r="G183" s="3"/>
      <c r="H183" s="3"/>
      <c r="I183" s="3"/>
      <c r="J183" s="3"/>
      <c r="K183" s="3"/>
      <c r="L183" s="3"/>
      <c r="M183" s="3"/>
      <c r="N183" s="3"/>
      <c r="O183" s="3"/>
      <c r="R183" s="3"/>
      <c r="S183" s="3"/>
    </row>
    <row r="184">
      <c r="A184" s="340"/>
      <c r="B184" s="340"/>
      <c r="C184" s="340"/>
      <c r="D184" s="340"/>
      <c r="E184" s="340"/>
      <c r="F184" s="3"/>
      <c r="G184" s="3"/>
      <c r="H184" s="3"/>
      <c r="I184" s="3"/>
      <c r="J184" s="3"/>
      <c r="K184" s="3"/>
      <c r="L184" s="3"/>
      <c r="M184" s="3"/>
      <c r="N184" s="3"/>
      <c r="O184" s="3"/>
      <c r="R184" s="3"/>
      <c r="S184" s="3"/>
    </row>
    <row r="185">
      <c r="A185" s="208"/>
      <c r="B185" s="208"/>
      <c r="C185" s="208"/>
      <c r="D185" s="208"/>
      <c r="E185" s="208"/>
      <c r="F185" s="3"/>
      <c r="G185" s="3"/>
      <c r="H185" s="3"/>
      <c r="I185" s="3"/>
      <c r="J185" s="3"/>
      <c r="K185" s="3"/>
      <c r="L185" s="3"/>
      <c r="M185" s="3"/>
      <c r="N185" s="3"/>
      <c r="O185" s="3"/>
      <c r="R185" s="3"/>
      <c r="S185" s="3"/>
    </row>
    <row r="186">
      <c r="A186" s="208"/>
      <c r="B186" s="208"/>
      <c r="C186" s="208"/>
      <c r="D186" s="208"/>
      <c r="E186" s="208"/>
      <c r="F186" s="3"/>
      <c r="G186" s="3"/>
      <c r="H186" s="3"/>
      <c r="I186" s="3"/>
      <c r="J186" s="3"/>
      <c r="K186" s="3"/>
      <c r="L186" s="3"/>
      <c r="M186" s="3"/>
      <c r="N186" s="3"/>
      <c r="O186" s="3"/>
      <c r="R186" s="3"/>
      <c r="S186" s="3"/>
    </row>
    <row r="187">
      <c r="A187" s="208"/>
      <c r="B187" s="208"/>
      <c r="C187" s="208"/>
      <c r="D187" s="208"/>
      <c r="E187" s="208"/>
      <c r="F187" s="3"/>
      <c r="G187" s="3"/>
      <c r="H187" s="3"/>
      <c r="I187" s="3"/>
      <c r="J187" s="3"/>
      <c r="K187" s="3"/>
      <c r="L187" s="3"/>
      <c r="M187" s="3"/>
      <c r="N187" s="3"/>
      <c r="O187" s="3"/>
      <c r="R187" s="3"/>
      <c r="S187" s="3"/>
    </row>
    <row r="188">
      <c r="A188" s="208"/>
      <c r="B188" s="208"/>
      <c r="C188" s="208"/>
      <c r="D188" s="208"/>
      <c r="E188" s="208"/>
      <c r="F188" s="3"/>
      <c r="G188" s="3"/>
      <c r="H188" s="3"/>
      <c r="I188" s="3"/>
      <c r="J188" s="3"/>
      <c r="K188" s="3"/>
      <c r="L188" s="3"/>
      <c r="M188" s="3"/>
      <c r="N188" s="3"/>
      <c r="O188" s="3"/>
      <c r="R188" s="3"/>
      <c r="S188" s="3"/>
    </row>
    <row r="189">
      <c r="A189" s="208"/>
      <c r="B189" s="208"/>
      <c r="C189" s="208"/>
      <c r="D189" s="208"/>
      <c r="E189" s="208"/>
      <c r="F189" s="3"/>
      <c r="G189" s="3"/>
      <c r="H189" s="3"/>
      <c r="I189" s="3"/>
      <c r="J189" s="3"/>
      <c r="K189" s="3"/>
      <c r="L189" s="3"/>
      <c r="M189" s="3"/>
      <c r="N189" s="3"/>
      <c r="O189" s="3"/>
      <c r="R189" s="3"/>
      <c r="S189" s="3"/>
    </row>
    <row r="190">
      <c r="A190" s="208"/>
      <c r="B190" s="208"/>
      <c r="C190" s="208"/>
      <c r="D190" s="208"/>
      <c r="E190" s="208"/>
      <c r="F190" s="3"/>
      <c r="G190" s="3"/>
      <c r="H190" s="3"/>
      <c r="I190" s="3"/>
      <c r="J190" s="3"/>
      <c r="K190" s="3"/>
      <c r="L190" s="3"/>
      <c r="M190" s="3"/>
      <c r="N190" s="3"/>
      <c r="O190" s="3"/>
      <c r="R190" s="3"/>
      <c r="S190" s="3"/>
    </row>
    <row r="191">
      <c r="A191" s="385"/>
      <c r="B191" s="286"/>
      <c r="C191" s="286"/>
      <c r="D191" s="286"/>
      <c r="E191" s="286"/>
      <c r="F191" s="3"/>
      <c r="G191" s="3"/>
      <c r="H191" s="3"/>
      <c r="I191" s="3"/>
      <c r="J191" s="3"/>
      <c r="K191" s="3"/>
      <c r="L191" s="3"/>
      <c r="M191" s="3"/>
      <c r="N191" s="3"/>
      <c r="O191" s="3"/>
      <c r="R191" s="3"/>
      <c r="S191" s="3"/>
    </row>
    <row r="192">
      <c r="A192" s="340"/>
      <c r="B192" s="340"/>
      <c r="C192" s="340"/>
      <c r="D192" s="340"/>
      <c r="E192" s="340"/>
      <c r="F192" s="3"/>
      <c r="G192" s="3"/>
      <c r="H192" s="3"/>
      <c r="I192" s="3"/>
      <c r="J192" s="3"/>
      <c r="K192" s="3"/>
      <c r="L192" s="3"/>
      <c r="M192" s="3"/>
      <c r="N192" s="3"/>
      <c r="O192" s="3"/>
      <c r="R192" s="3"/>
      <c r="S192" s="3"/>
    </row>
    <row r="193">
      <c r="A193" s="208"/>
      <c r="B193" s="208"/>
      <c r="C193" s="208"/>
      <c r="D193" s="208"/>
      <c r="E193" s="208"/>
      <c r="F193" s="3"/>
      <c r="G193" s="3"/>
      <c r="H193" s="3"/>
      <c r="I193" s="3"/>
      <c r="J193" s="3"/>
      <c r="K193" s="3"/>
      <c r="L193" s="3"/>
      <c r="M193" s="3"/>
      <c r="N193" s="3"/>
      <c r="O193" s="3"/>
      <c r="R193" s="3"/>
      <c r="S193" s="3"/>
    </row>
    <row r="194">
      <c r="A194" s="208"/>
      <c r="B194" s="208"/>
      <c r="C194" s="208"/>
      <c r="D194" s="208"/>
      <c r="E194" s="208"/>
      <c r="F194" s="3"/>
      <c r="G194" s="3"/>
      <c r="H194" s="3"/>
      <c r="I194" s="3"/>
      <c r="J194" s="3"/>
      <c r="K194" s="3"/>
      <c r="L194" s="3"/>
      <c r="M194" s="3"/>
      <c r="N194" s="3"/>
      <c r="O194" s="3"/>
      <c r="R194" s="3"/>
      <c r="S194" s="3"/>
    </row>
    <row r="195">
      <c r="A195" s="208"/>
      <c r="B195" s="208"/>
      <c r="C195" s="208"/>
      <c r="D195" s="208"/>
      <c r="E195" s="208"/>
      <c r="F195" s="3"/>
      <c r="G195" s="3"/>
      <c r="H195" s="3"/>
      <c r="I195" s="3"/>
      <c r="J195" s="3"/>
      <c r="K195" s="3"/>
      <c r="L195" s="3"/>
      <c r="M195" s="3"/>
      <c r="N195" s="3"/>
      <c r="O195" s="3"/>
      <c r="R195" s="3"/>
      <c r="S195" s="3"/>
    </row>
    <row r="196">
      <c r="A196" s="208"/>
      <c r="B196" s="208"/>
      <c r="C196" s="208"/>
      <c r="D196" s="208"/>
      <c r="E196" s="208"/>
      <c r="F196" s="3"/>
      <c r="G196" s="3"/>
      <c r="H196" s="3"/>
      <c r="I196" s="3"/>
      <c r="J196" s="3"/>
      <c r="K196" s="3"/>
      <c r="L196" s="3"/>
      <c r="M196" s="3"/>
      <c r="N196" s="3"/>
      <c r="O196" s="3"/>
      <c r="R196" s="3"/>
      <c r="S196" s="3"/>
    </row>
    <row r="197">
      <c r="A197" s="208"/>
      <c r="B197" s="208"/>
      <c r="C197" s="208"/>
      <c r="D197" s="208"/>
      <c r="E197" s="208"/>
      <c r="F197" s="3"/>
      <c r="G197" s="3"/>
      <c r="H197" s="3"/>
      <c r="I197" s="3"/>
      <c r="J197" s="3"/>
      <c r="K197" s="3"/>
      <c r="L197" s="3"/>
      <c r="M197" s="3"/>
      <c r="N197" s="3"/>
      <c r="O197" s="3"/>
      <c r="R197" s="3"/>
      <c r="S197" s="3"/>
    </row>
    <row r="198">
      <c r="A198" s="208"/>
      <c r="B198" s="208"/>
      <c r="C198" s="208"/>
      <c r="D198" s="208"/>
      <c r="E198" s="208"/>
      <c r="F198" s="3"/>
      <c r="G198" s="3"/>
      <c r="H198" s="3"/>
      <c r="I198" s="3"/>
      <c r="J198" s="3"/>
      <c r="K198" s="3"/>
      <c r="L198" s="3"/>
      <c r="M198" s="3"/>
      <c r="N198" s="3"/>
      <c r="O198" s="3"/>
      <c r="R198" s="3"/>
      <c r="S198" s="3"/>
    </row>
    <row r="199">
      <c r="A199" s="385"/>
      <c r="B199" s="286"/>
      <c r="C199" s="286"/>
      <c r="D199" s="286"/>
      <c r="E199" s="286"/>
      <c r="F199" s="3"/>
      <c r="G199" s="3"/>
      <c r="H199" s="3"/>
      <c r="I199" s="3"/>
      <c r="J199" s="3"/>
      <c r="K199" s="3"/>
      <c r="L199" s="3"/>
      <c r="M199" s="3"/>
      <c r="N199" s="3"/>
      <c r="O199" s="3"/>
      <c r="R199" s="3"/>
      <c r="S199" s="3"/>
    </row>
    <row r="200">
      <c r="A200" s="340"/>
      <c r="B200" s="340"/>
      <c r="C200" s="340"/>
      <c r="D200" s="340"/>
      <c r="E200" s="340"/>
      <c r="F200" s="3"/>
      <c r="G200" s="3"/>
      <c r="H200" s="3"/>
      <c r="I200" s="3"/>
      <c r="J200" s="3"/>
      <c r="K200" s="3"/>
      <c r="L200" s="3"/>
      <c r="M200" s="3"/>
      <c r="N200" s="3"/>
      <c r="O200" s="3"/>
      <c r="R200" s="3"/>
      <c r="S200" s="3"/>
    </row>
    <row r="201">
      <c r="A201" s="208"/>
      <c r="B201" s="208"/>
      <c r="C201" s="208"/>
      <c r="D201" s="208"/>
      <c r="E201" s="208"/>
      <c r="F201" s="3"/>
      <c r="G201" s="3"/>
      <c r="H201" s="3"/>
      <c r="I201" s="3"/>
      <c r="J201" s="3"/>
      <c r="K201" s="3"/>
      <c r="L201" s="3"/>
      <c r="M201" s="3"/>
      <c r="N201" s="3"/>
      <c r="O201" s="3"/>
      <c r="R201" s="3"/>
      <c r="S201" s="3"/>
    </row>
    <row r="202">
      <c r="A202" s="286"/>
      <c r="B202" s="286"/>
      <c r="C202" s="286"/>
      <c r="D202" s="286"/>
      <c r="E202" s="286"/>
      <c r="F202" s="3"/>
      <c r="G202" s="3"/>
      <c r="H202" s="3"/>
      <c r="I202" s="3"/>
      <c r="J202" s="3"/>
      <c r="K202" s="3"/>
      <c r="L202" s="3"/>
      <c r="M202" s="3"/>
      <c r="N202" s="3"/>
      <c r="O202" s="3"/>
      <c r="R202" s="3"/>
      <c r="S202" s="3"/>
    </row>
    <row r="203">
      <c r="A203" s="286"/>
      <c r="B203" s="286"/>
      <c r="C203" s="286"/>
      <c r="D203" s="286"/>
      <c r="E203" s="286"/>
      <c r="F203" s="3"/>
      <c r="G203" s="3"/>
      <c r="H203" s="3"/>
      <c r="I203" s="3"/>
      <c r="J203" s="3"/>
      <c r="K203" s="3"/>
      <c r="L203" s="3"/>
      <c r="M203" s="3"/>
      <c r="N203" s="3"/>
      <c r="O203" s="3"/>
      <c r="R203" s="3"/>
      <c r="S203" s="3"/>
    </row>
    <row r="204">
      <c r="A204" s="285"/>
      <c r="B204" s="286"/>
      <c r="C204" s="286"/>
      <c r="D204" s="286"/>
      <c r="E204" s="286"/>
      <c r="F204" s="3"/>
      <c r="G204" s="3"/>
      <c r="H204" s="3"/>
      <c r="I204" s="3"/>
      <c r="J204" s="3"/>
      <c r="K204" s="3"/>
      <c r="L204" s="3"/>
      <c r="M204" s="3"/>
      <c r="N204" s="3"/>
      <c r="O204" s="3"/>
      <c r="R204" s="3"/>
      <c r="S204" s="3"/>
    </row>
    <row r="205">
      <c r="A205" s="286"/>
      <c r="B205" s="286"/>
      <c r="C205" s="286"/>
      <c r="D205" s="286"/>
      <c r="E205" s="286"/>
      <c r="F205" s="3"/>
      <c r="G205" s="3"/>
      <c r="H205" s="3"/>
      <c r="I205" s="3"/>
      <c r="J205" s="3"/>
      <c r="K205" s="3"/>
      <c r="L205" s="3"/>
      <c r="M205" s="3"/>
      <c r="N205" s="3"/>
      <c r="O205" s="3"/>
      <c r="R205" s="3"/>
      <c r="S205" s="3"/>
    </row>
    <row r="206">
      <c r="A206" s="287"/>
      <c r="B206" s="286"/>
      <c r="C206" s="286"/>
      <c r="D206" s="286"/>
      <c r="E206" s="286"/>
      <c r="F206" s="3"/>
      <c r="G206" s="3"/>
      <c r="H206" s="3"/>
      <c r="I206" s="3"/>
      <c r="J206" s="3"/>
      <c r="K206" s="3"/>
      <c r="L206" s="3"/>
      <c r="M206" s="3"/>
      <c r="N206" s="3"/>
      <c r="O206" s="3"/>
      <c r="R206" s="3"/>
      <c r="S206" s="3"/>
    </row>
    <row r="207">
      <c r="A207" s="286"/>
      <c r="B207" s="286"/>
      <c r="C207" s="286"/>
      <c r="D207" s="286"/>
      <c r="E207" s="286"/>
      <c r="F207" s="3"/>
      <c r="G207" s="3"/>
      <c r="H207" s="3"/>
      <c r="I207" s="3"/>
      <c r="J207" s="3"/>
      <c r="K207" s="3"/>
      <c r="L207" s="3"/>
      <c r="M207" s="3"/>
      <c r="N207" s="3"/>
      <c r="O207" s="3"/>
      <c r="R207" s="3"/>
      <c r="S207" s="3"/>
    </row>
    <row r="208">
      <c r="A208" s="288"/>
      <c r="B208" s="286"/>
      <c r="C208" s="286"/>
      <c r="D208" s="286"/>
      <c r="E208" s="286"/>
      <c r="F208" s="3"/>
      <c r="G208" s="3"/>
      <c r="H208" s="3"/>
      <c r="I208" s="3"/>
      <c r="J208" s="3"/>
      <c r="K208" s="3"/>
      <c r="L208" s="3"/>
      <c r="M208" s="3"/>
      <c r="N208" s="3"/>
      <c r="O208" s="3"/>
      <c r="R208" s="3"/>
      <c r="S208" s="3"/>
    </row>
    <row r="209">
      <c r="A209" s="286"/>
      <c r="B209" s="286"/>
      <c r="C209" s="286"/>
      <c r="D209" s="286"/>
      <c r="E209" s="286"/>
      <c r="F209" s="3"/>
      <c r="G209" s="3"/>
      <c r="H209" s="3"/>
      <c r="I209" s="3"/>
      <c r="J209" s="3"/>
      <c r="K209" s="3"/>
      <c r="L209" s="3"/>
      <c r="M209" s="3"/>
      <c r="N209" s="3"/>
      <c r="O209" s="3"/>
      <c r="R209" s="3"/>
      <c r="S209" s="3"/>
    </row>
    <row r="210">
      <c r="A210" s="385"/>
      <c r="B210" s="286"/>
      <c r="C210" s="286"/>
      <c r="D210" s="286"/>
      <c r="E210" s="286"/>
      <c r="F210" s="3"/>
      <c r="G210" s="3"/>
      <c r="H210" s="3"/>
      <c r="I210" s="3"/>
      <c r="J210" s="3"/>
      <c r="K210" s="3"/>
      <c r="L210" s="3"/>
      <c r="M210" s="3"/>
      <c r="N210" s="3"/>
      <c r="O210" s="3"/>
      <c r="R210" s="3"/>
      <c r="S210" s="3"/>
    </row>
    <row r="211">
      <c r="A211" s="340"/>
      <c r="B211" s="340"/>
      <c r="C211" s="340"/>
      <c r="D211" s="340"/>
      <c r="E211" s="340"/>
      <c r="F211" s="3"/>
      <c r="G211" s="3"/>
      <c r="H211" s="3"/>
      <c r="I211" s="3"/>
      <c r="J211" s="3"/>
      <c r="K211" s="3"/>
      <c r="L211" s="3"/>
      <c r="M211" s="3"/>
      <c r="N211" s="3"/>
      <c r="O211" s="3"/>
      <c r="R211" s="3"/>
      <c r="S211" s="3"/>
    </row>
    <row r="212">
      <c r="A212" s="208"/>
      <c r="B212" s="208"/>
      <c r="C212" s="208"/>
      <c r="D212" s="208"/>
      <c r="E212" s="208"/>
      <c r="F212" s="3"/>
      <c r="G212" s="3"/>
      <c r="H212" s="3"/>
      <c r="I212" s="3"/>
      <c r="J212" s="3"/>
      <c r="K212" s="3"/>
      <c r="L212" s="3"/>
      <c r="M212" s="3"/>
      <c r="N212" s="3"/>
      <c r="O212" s="3"/>
      <c r="R212" s="3"/>
      <c r="S212" s="3"/>
    </row>
    <row r="213">
      <c r="A213" s="208"/>
      <c r="B213" s="208"/>
      <c r="C213" s="208"/>
      <c r="D213" s="208"/>
      <c r="E213" s="208"/>
      <c r="F213" s="3"/>
      <c r="G213" s="3"/>
      <c r="H213" s="3"/>
      <c r="I213" s="3"/>
      <c r="J213" s="3"/>
      <c r="K213" s="3"/>
      <c r="L213" s="3"/>
      <c r="M213" s="3"/>
      <c r="N213" s="3"/>
      <c r="O213" s="3"/>
      <c r="R213" s="3"/>
      <c r="S213" s="3"/>
    </row>
    <row r="214">
      <c r="A214" s="208"/>
      <c r="B214" s="208"/>
      <c r="C214" s="208"/>
      <c r="D214" s="208"/>
      <c r="E214" s="208"/>
      <c r="F214" s="3"/>
      <c r="G214" s="3"/>
      <c r="H214" s="3"/>
      <c r="I214" s="3"/>
      <c r="J214" s="3"/>
      <c r="K214" s="3"/>
      <c r="L214" s="3"/>
      <c r="M214" s="3"/>
      <c r="N214" s="3"/>
      <c r="O214" s="3"/>
      <c r="R214" s="3"/>
      <c r="S214" s="3"/>
    </row>
    <row r="215">
      <c r="A215" s="208"/>
      <c r="B215" s="208"/>
      <c r="C215" s="208"/>
      <c r="D215" s="208"/>
      <c r="E215" s="208"/>
      <c r="F215" s="3"/>
      <c r="G215" s="3"/>
      <c r="H215" s="3"/>
      <c r="I215" s="3"/>
      <c r="J215" s="3"/>
      <c r="K215" s="3"/>
      <c r="L215" s="3"/>
      <c r="M215" s="3"/>
      <c r="N215" s="3"/>
      <c r="O215" s="3"/>
      <c r="R215" s="3"/>
      <c r="S215" s="3"/>
    </row>
    <row r="216">
      <c r="A216" s="208"/>
      <c r="B216" s="208"/>
      <c r="C216" s="208"/>
      <c r="D216" s="208"/>
      <c r="E216" s="208"/>
      <c r="F216" s="3"/>
      <c r="G216" s="3"/>
      <c r="H216" s="3"/>
      <c r="I216" s="3"/>
      <c r="J216" s="3"/>
      <c r="K216" s="3"/>
      <c r="L216" s="3"/>
      <c r="M216" s="3"/>
      <c r="N216" s="3"/>
      <c r="O216" s="3"/>
      <c r="R216" s="3"/>
      <c r="S216" s="3"/>
    </row>
    <row r="217">
      <c r="A217" s="385"/>
      <c r="B217" s="286"/>
      <c r="C217" s="286"/>
      <c r="D217" s="286"/>
      <c r="E217" s="286"/>
      <c r="F217" s="3"/>
      <c r="G217" s="3"/>
      <c r="H217" s="3"/>
      <c r="I217" s="3"/>
      <c r="J217" s="3"/>
      <c r="K217" s="3"/>
      <c r="L217" s="3"/>
      <c r="M217" s="3"/>
      <c r="N217" s="3"/>
      <c r="O217" s="3"/>
      <c r="R217" s="3"/>
      <c r="S217" s="3"/>
    </row>
    <row r="218">
      <c r="A218" s="340"/>
      <c r="B218" s="340"/>
      <c r="C218" s="340"/>
      <c r="D218" s="340"/>
      <c r="E218" s="340"/>
      <c r="F218" s="3"/>
      <c r="G218" s="3"/>
      <c r="H218" s="3"/>
      <c r="I218" s="3"/>
      <c r="J218" s="3"/>
      <c r="K218" s="3"/>
      <c r="L218" s="3"/>
      <c r="M218" s="3"/>
      <c r="N218" s="3"/>
      <c r="O218" s="3"/>
      <c r="R218" s="3"/>
      <c r="S218" s="3"/>
    </row>
    <row r="219">
      <c r="A219" s="208"/>
      <c r="B219" s="208"/>
      <c r="C219" s="208"/>
      <c r="D219" s="208"/>
      <c r="E219" s="208"/>
      <c r="F219" s="3"/>
      <c r="G219" s="3"/>
      <c r="H219" s="3"/>
      <c r="I219" s="3"/>
      <c r="J219" s="3"/>
      <c r="K219" s="3"/>
      <c r="L219" s="3"/>
      <c r="M219" s="3"/>
      <c r="N219" s="3"/>
      <c r="O219" s="3"/>
      <c r="R219" s="3"/>
      <c r="S219" s="3"/>
    </row>
    <row r="220">
      <c r="A220" s="208"/>
      <c r="B220" s="208"/>
      <c r="C220" s="208"/>
      <c r="D220" s="208"/>
      <c r="E220" s="208"/>
      <c r="F220" s="3"/>
      <c r="G220" s="3"/>
      <c r="H220" s="3"/>
      <c r="I220" s="3"/>
      <c r="J220" s="3"/>
      <c r="K220" s="3"/>
      <c r="L220" s="3"/>
      <c r="M220" s="3"/>
      <c r="N220" s="3"/>
      <c r="O220" s="3"/>
      <c r="R220" s="3"/>
      <c r="S220" s="3"/>
    </row>
    <row r="221">
      <c r="A221" s="208"/>
      <c r="B221" s="208"/>
      <c r="C221" s="208"/>
      <c r="D221" s="208"/>
      <c r="E221" s="208"/>
      <c r="F221" s="3"/>
      <c r="G221" s="3"/>
      <c r="H221" s="3"/>
      <c r="I221" s="3"/>
      <c r="J221" s="3"/>
      <c r="K221" s="3"/>
      <c r="L221" s="3"/>
      <c r="M221" s="3"/>
      <c r="N221" s="3"/>
      <c r="O221" s="3"/>
      <c r="R221" s="3"/>
      <c r="S221" s="3"/>
    </row>
    <row r="222">
      <c r="A222" s="208"/>
      <c r="B222" s="208"/>
      <c r="C222" s="208"/>
      <c r="D222" s="208"/>
      <c r="E222" s="208"/>
      <c r="F222" s="3"/>
      <c r="G222" s="3"/>
      <c r="H222" s="3"/>
      <c r="I222" s="3"/>
      <c r="J222" s="3"/>
      <c r="K222" s="3"/>
      <c r="L222" s="3"/>
      <c r="M222" s="3"/>
      <c r="N222" s="3"/>
      <c r="O222" s="3"/>
      <c r="R222" s="3"/>
      <c r="S222" s="3"/>
    </row>
    <row r="223">
      <c r="A223" s="208"/>
      <c r="B223" s="208"/>
      <c r="C223" s="208"/>
      <c r="D223" s="208"/>
      <c r="E223" s="208"/>
      <c r="F223" s="3"/>
      <c r="G223" s="3"/>
      <c r="H223" s="3"/>
      <c r="I223" s="3"/>
      <c r="J223" s="3"/>
      <c r="K223" s="3"/>
      <c r="L223" s="3"/>
      <c r="M223" s="3"/>
      <c r="N223" s="3"/>
      <c r="O223" s="3"/>
      <c r="R223" s="3"/>
      <c r="S223" s="3"/>
    </row>
    <row r="224">
      <c r="A224" s="208"/>
      <c r="B224" s="208"/>
      <c r="C224" s="208"/>
      <c r="D224" s="208"/>
      <c r="E224" s="208"/>
      <c r="F224" s="3"/>
      <c r="G224" s="3"/>
      <c r="H224" s="3"/>
      <c r="I224" s="3"/>
      <c r="J224" s="3"/>
      <c r="K224" s="3"/>
      <c r="L224" s="3"/>
      <c r="M224" s="3"/>
      <c r="N224" s="3"/>
      <c r="O224" s="3"/>
      <c r="R224" s="3"/>
      <c r="S224" s="3"/>
    </row>
    <row r="225">
      <c r="A225" s="208"/>
      <c r="B225" s="208"/>
      <c r="C225" s="208"/>
      <c r="D225" s="208"/>
      <c r="E225" s="208"/>
      <c r="F225" s="3"/>
      <c r="G225" s="3"/>
      <c r="H225" s="3"/>
      <c r="I225" s="3"/>
      <c r="J225" s="3"/>
      <c r="K225" s="3"/>
      <c r="L225" s="3"/>
      <c r="M225" s="3"/>
      <c r="N225" s="3"/>
      <c r="O225" s="3"/>
      <c r="R225" s="3"/>
      <c r="S225" s="3"/>
    </row>
    <row r="226">
      <c r="A226" s="385"/>
      <c r="B226" s="286"/>
      <c r="C226" s="286"/>
      <c r="D226" s="286"/>
      <c r="E226" s="286"/>
      <c r="F226" s="3"/>
      <c r="G226" s="3"/>
      <c r="H226" s="3"/>
      <c r="I226" s="3"/>
      <c r="J226" s="3"/>
      <c r="K226" s="3"/>
      <c r="L226" s="3"/>
      <c r="M226" s="3"/>
      <c r="N226" s="3"/>
      <c r="O226" s="3"/>
      <c r="R226" s="3"/>
      <c r="S226" s="3"/>
    </row>
    <row r="227">
      <c r="A227" s="340"/>
      <c r="B227" s="340"/>
      <c r="C227" s="340"/>
      <c r="D227" s="340"/>
      <c r="E227" s="340"/>
      <c r="F227" s="3"/>
      <c r="G227" s="3"/>
      <c r="H227" s="3"/>
      <c r="I227" s="3"/>
      <c r="J227" s="3"/>
      <c r="K227" s="3"/>
      <c r="L227" s="3"/>
      <c r="M227" s="3"/>
      <c r="N227" s="3"/>
      <c r="O227" s="3"/>
      <c r="R227" s="3"/>
      <c r="S227" s="3"/>
    </row>
    <row r="228">
      <c r="A228" s="208"/>
      <c r="B228" s="208"/>
      <c r="C228" s="208"/>
      <c r="D228" s="208"/>
      <c r="E228" s="208"/>
      <c r="F228" s="3"/>
      <c r="G228" s="3"/>
      <c r="H228" s="3"/>
      <c r="I228" s="3"/>
      <c r="J228" s="3"/>
      <c r="K228" s="3"/>
      <c r="L228" s="3"/>
      <c r="M228" s="3"/>
      <c r="N228" s="3"/>
      <c r="O228" s="3"/>
      <c r="R228" s="3"/>
      <c r="S228" s="3"/>
    </row>
    <row r="229">
      <c r="A229" s="286"/>
      <c r="B229" s="286"/>
      <c r="C229" s="286"/>
      <c r="D229" s="286"/>
      <c r="E229" s="286"/>
      <c r="F229" s="3"/>
      <c r="G229" s="3"/>
      <c r="H229" s="3"/>
      <c r="I229" s="3"/>
      <c r="J229" s="3"/>
      <c r="K229" s="3"/>
      <c r="L229" s="3"/>
      <c r="M229" s="3"/>
      <c r="N229" s="3"/>
      <c r="O229" s="3"/>
      <c r="R229" s="3"/>
      <c r="S229" s="3"/>
    </row>
    <row r="230">
      <c r="A230" s="286"/>
      <c r="B230" s="286"/>
      <c r="C230" s="286"/>
      <c r="D230" s="286"/>
      <c r="E230" s="286"/>
      <c r="F230" s="3"/>
      <c r="G230" s="3"/>
      <c r="H230" s="3"/>
      <c r="I230" s="3"/>
      <c r="J230" s="3"/>
      <c r="K230" s="3"/>
      <c r="L230" s="3"/>
      <c r="M230" s="3"/>
      <c r="N230" s="3"/>
      <c r="O230" s="3"/>
      <c r="R230" s="3"/>
      <c r="S230" s="3"/>
    </row>
    <row r="231">
      <c r="A231" s="285"/>
      <c r="B231" s="286"/>
      <c r="C231" s="286"/>
      <c r="D231" s="286"/>
      <c r="E231" s="286"/>
      <c r="F231" s="3"/>
      <c r="G231" s="3"/>
      <c r="H231" s="3"/>
      <c r="I231" s="3"/>
      <c r="J231" s="3"/>
      <c r="K231" s="3"/>
      <c r="L231" s="3"/>
      <c r="M231" s="3"/>
      <c r="N231" s="3"/>
      <c r="O231" s="3"/>
      <c r="R231" s="3"/>
      <c r="S231" s="3"/>
    </row>
    <row r="232">
      <c r="A232" s="286"/>
      <c r="B232" s="286"/>
      <c r="C232" s="286"/>
      <c r="D232" s="286"/>
      <c r="E232" s="286"/>
      <c r="F232" s="3"/>
      <c r="G232" s="3"/>
      <c r="H232" s="3"/>
      <c r="I232" s="3"/>
      <c r="J232" s="3"/>
      <c r="K232" s="3"/>
      <c r="L232" s="3"/>
      <c r="M232" s="3"/>
      <c r="N232" s="3"/>
      <c r="O232" s="3"/>
      <c r="R232" s="3"/>
      <c r="S232" s="3"/>
    </row>
    <row r="233">
      <c r="A233" s="287"/>
      <c r="B233" s="286"/>
      <c r="C233" s="286"/>
      <c r="D233" s="286"/>
      <c r="E233" s="286"/>
      <c r="F233" s="3"/>
      <c r="G233" s="3"/>
      <c r="H233" s="3"/>
      <c r="I233" s="3"/>
      <c r="J233" s="3"/>
      <c r="K233" s="3"/>
      <c r="L233" s="3"/>
      <c r="M233" s="3"/>
      <c r="N233" s="3"/>
      <c r="O233" s="3"/>
      <c r="R233" s="3"/>
      <c r="S233" s="3"/>
    </row>
    <row r="234">
      <c r="A234" s="286"/>
      <c r="B234" s="286"/>
      <c r="C234" s="286"/>
      <c r="D234" s="286"/>
      <c r="E234" s="286"/>
      <c r="F234" s="3"/>
      <c r="G234" s="3"/>
      <c r="H234" s="3"/>
      <c r="I234" s="3"/>
      <c r="J234" s="3"/>
      <c r="K234" s="3"/>
      <c r="L234" s="3"/>
      <c r="M234" s="3"/>
      <c r="N234" s="3"/>
      <c r="O234" s="3"/>
      <c r="R234" s="3"/>
      <c r="S234" s="3"/>
    </row>
    <row r="235">
      <c r="A235" s="288"/>
      <c r="B235" s="286"/>
      <c r="C235" s="286"/>
      <c r="D235" s="286"/>
      <c r="E235" s="286"/>
      <c r="F235" s="3"/>
      <c r="G235" s="3"/>
      <c r="H235" s="3"/>
      <c r="I235" s="3"/>
      <c r="J235" s="3"/>
      <c r="K235" s="3"/>
      <c r="L235" s="3"/>
      <c r="M235" s="3"/>
      <c r="N235" s="3"/>
      <c r="O235" s="3"/>
      <c r="R235" s="3"/>
      <c r="S235" s="3"/>
    </row>
    <row r="236">
      <c r="A236" s="286"/>
      <c r="B236" s="286"/>
      <c r="C236" s="286"/>
      <c r="D236" s="286"/>
      <c r="E236" s="286"/>
      <c r="F236" s="3"/>
      <c r="G236" s="3"/>
      <c r="H236" s="3"/>
      <c r="I236" s="3"/>
      <c r="J236" s="3"/>
      <c r="K236" s="3"/>
      <c r="L236" s="3"/>
      <c r="M236" s="3"/>
      <c r="N236" s="3"/>
      <c r="O236" s="3"/>
      <c r="R236" s="3"/>
      <c r="S236" s="3"/>
    </row>
    <row r="237">
      <c r="A237" s="287"/>
      <c r="B237" s="286"/>
      <c r="C237" s="286"/>
      <c r="D237" s="286"/>
      <c r="E237" s="286"/>
      <c r="F237" s="3"/>
      <c r="G237" s="3"/>
      <c r="H237" s="3"/>
      <c r="I237" s="3"/>
      <c r="J237" s="3"/>
      <c r="K237" s="3"/>
      <c r="L237" s="3"/>
      <c r="M237" s="3"/>
      <c r="N237" s="3"/>
      <c r="O237" s="3"/>
      <c r="R237" s="3"/>
      <c r="S237" s="3"/>
    </row>
    <row r="238">
      <c r="A238" s="286"/>
      <c r="B238" s="286"/>
      <c r="C238" s="286"/>
      <c r="D238" s="286"/>
      <c r="E238" s="286"/>
      <c r="F238" s="3"/>
      <c r="G238" s="3"/>
      <c r="H238" s="3"/>
      <c r="I238" s="3"/>
      <c r="J238" s="3"/>
      <c r="K238" s="3"/>
      <c r="L238" s="3"/>
      <c r="M238" s="3"/>
      <c r="N238" s="3"/>
      <c r="O238" s="3"/>
      <c r="R238" s="3"/>
      <c r="S238" s="3"/>
    </row>
    <row r="239">
      <c r="A239" s="291"/>
      <c r="B239" s="286"/>
      <c r="C239" s="286"/>
      <c r="D239" s="286"/>
      <c r="E239" s="286"/>
      <c r="F239" s="3"/>
      <c r="G239" s="3"/>
      <c r="H239" s="3"/>
      <c r="I239" s="3"/>
      <c r="J239" s="3"/>
      <c r="K239" s="3"/>
      <c r="L239" s="3"/>
      <c r="M239" s="3"/>
      <c r="N239" s="3"/>
      <c r="O239" s="3"/>
      <c r="R239" s="3"/>
      <c r="S239" s="3"/>
    </row>
    <row r="240">
      <c r="A240" s="286"/>
      <c r="B240" s="286"/>
      <c r="C240" s="286"/>
      <c r="D240" s="286"/>
      <c r="E240" s="286"/>
      <c r="F240" s="3"/>
      <c r="G240" s="3"/>
      <c r="H240" s="3"/>
      <c r="I240" s="3"/>
      <c r="J240" s="3"/>
      <c r="K240" s="3"/>
      <c r="L240" s="3"/>
      <c r="M240" s="3"/>
      <c r="N240" s="3"/>
      <c r="O240" s="3"/>
      <c r="R240" s="3"/>
      <c r="S240" s="3"/>
    </row>
    <row r="241">
      <c r="A241" s="340"/>
      <c r="B241" s="340"/>
      <c r="C241" s="340"/>
      <c r="D241" s="340"/>
      <c r="E241" s="340"/>
      <c r="F241" s="3"/>
      <c r="G241" s="3"/>
      <c r="H241" s="3"/>
      <c r="I241" s="3"/>
      <c r="J241" s="3"/>
      <c r="K241" s="3"/>
      <c r="L241" s="3"/>
      <c r="M241" s="3"/>
      <c r="N241" s="3"/>
      <c r="O241" s="3"/>
      <c r="R241" s="3"/>
      <c r="S241" s="3"/>
    </row>
    <row r="242">
      <c r="A242" s="208"/>
      <c r="B242" s="208"/>
      <c r="C242" s="208"/>
      <c r="D242" s="208"/>
      <c r="E242" s="208"/>
      <c r="F242" s="3"/>
      <c r="G242" s="3"/>
      <c r="H242" s="3"/>
      <c r="I242" s="3"/>
      <c r="J242" s="3"/>
      <c r="K242" s="3"/>
      <c r="L242" s="3"/>
      <c r="M242" s="3"/>
      <c r="N242" s="3"/>
      <c r="O242" s="3"/>
      <c r="R242" s="3"/>
      <c r="S242" s="3"/>
    </row>
    <row r="243">
      <c r="A243" s="208"/>
      <c r="B243" s="208"/>
      <c r="C243" s="208"/>
      <c r="D243" s="208"/>
      <c r="E243" s="208"/>
      <c r="F243" s="3"/>
      <c r="G243" s="3"/>
      <c r="H243" s="3"/>
      <c r="I243" s="3"/>
      <c r="J243" s="3"/>
      <c r="K243" s="3"/>
      <c r="L243" s="3"/>
      <c r="M243" s="3"/>
      <c r="N243" s="3"/>
      <c r="O243" s="3"/>
      <c r="R243" s="3"/>
      <c r="S243" s="3"/>
    </row>
    <row r="244">
      <c r="A244" s="208"/>
      <c r="B244" s="208"/>
      <c r="C244" s="208"/>
      <c r="D244" s="208"/>
      <c r="E244" s="208"/>
      <c r="F244" s="3"/>
      <c r="G244" s="3"/>
      <c r="H244" s="3"/>
      <c r="I244" s="3"/>
      <c r="J244" s="3"/>
      <c r="K244" s="3"/>
      <c r="L244" s="3"/>
      <c r="M244" s="3"/>
      <c r="N244" s="3"/>
      <c r="O244" s="3"/>
      <c r="R244" s="3"/>
      <c r="S244" s="3"/>
    </row>
    <row r="245">
      <c r="A245" s="208"/>
      <c r="B245" s="208"/>
      <c r="C245" s="208"/>
      <c r="D245" s="208"/>
      <c r="E245" s="208"/>
      <c r="F245" s="3"/>
      <c r="G245" s="3"/>
      <c r="H245" s="3"/>
      <c r="I245" s="3"/>
      <c r="J245" s="3"/>
      <c r="K245" s="3"/>
      <c r="L245" s="3"/>
      <c r="M245" s="3"/>
      <c r="N245" s="3"/>
      <c r="O245" s="3"/>
      <c r="R245" s="3"/>
      <c r="S245" s="3"/>
    </row>
    <row r="246">
      <c r="A246" s="208"/>
      <c r="B246" s="208"/>
      <c r="C246" s="208"/>
      <c r="D246" s="208"/>
      <c r="E246" s="208"/>
      <c r="F246" s="3"/>
      <c r="G246" s="3"/>
      <c r="H246" s="3"/>
      <c r="I246" s="3"/>
      <c r="J246" s="3"/>
      <c r="K246" s="3"/>
      <c r="L246" s="3"/>
      <c r="M246" s="3"/>
      <c r="N246" s="3"/>
      <c r="O246" s="3"/>
      <c r="R246" s="3"/>
      <c r="S246" s="3"/>
    </row>
    <row r="247">
      <c r="A247" s="286"/>
      <c r="B247" s="286"/>
      <c r="C247" s="286"/>
      <c r="D247" s="286"/>
      <c r="E247" s="286"/>
      <c r="F247" s="3"/>
      <c r="G247" s="3"/>
      <c r="H247" s="3"/>
      <c r="I247" s="3"/>
      <c r="J247" s="3"/>
      <c r="K247" s="3"/>
      <c r="L247" s="3"/>
      <c r="M247" s="3"/>
      <c r="N247" s="3"/>
      <c r="O247" s="3"/>
      <c r="R247" s="3"/>
      <c r="S247" s="3"/>
    </row>
    <row r="248">
      <c r="A248" s="291"/>
      <c r="B248" s="286"/>
      <c r="C248" s="286"/>
      <c r="D248" s="286"/>
      <c r="E248" s="286"/>
      <c r="F248" s="3"/>
      <c r="G248" s="3"/>
      <c r="H248" s="3"/>
      <c r="I248" s="3"/>
      <c r="J248" s="3"/>
      <c r="K248" s="3"/>
      <c r="L248" s="3"/>
      <c r="M248" s="3"/>
      <c r="N248" s="3"/>
      <c r="O248" s="3"/>
      <c r="R248" s="3"/>
      <c r="S248" s="3"/>
    </row>
    <row r="249">
      <c r="A249" s="286"/>
      <c r="B249" s="286"/>
      <c r="C249" s="286"/>
      <c r="D249" s="286"/>
      <c r="E249" s="286"/>
      <c r="F249" s="3"/>
      <c r="G249" s="3"/>
      <c r="H249" s="3"/>
      <c r="I249" s="3"/>
      <c r="J249" s="3"/>
      <c r="K249" s="3"/>
      <c r="L249" s="3"/>
      <c r="M249" s="3"/>
      <c r="N249" s="3"/>
      <c r="O249" s="3"/>
      <c r="R249" s="3"/>
      <c r="S249" s="3"/>
    </row>
    <row r="250">
      <c r="A250" s="340"/>
      <c r="B250" s="340"/>
      <c r="C250" s="340"/>
      <c r="D250" s="340"/>
      <c r="E250" s="340"/>
      <c r="F250" s="3"/>
      <c r="G250" s="3"/>
      <c r="H250" s="3"/>
      <c r="I250" s="3"/>
      <c r="J250" s="3"/>
      <c r="K250" s="3"/>
      <c r="L250" s="3"/>
      <c r="M250" s="3"/>
      <c r="N250" s="3"/>
      <c r="O250" s="3"/>
      <c r="R250" s="3"/>
      <c r="S250" s="3"/>
    </row>
    <row r="251">
      <c r="A251" s="208"/>
      <c r="B251" s="208"/>
      <c r="C251" s="208"/>
      <c r="D251" s="208"/>
      <c r="E251" s="208"/>
      <c r="F251" s="3"/>
      <c r="G251" s="3"/>
      <c r="H251" s="3"/>
      <c r="I251" s="3"/>
      <c r="J251" s="3"/>
      <c r="K251" s="3"/>
      <c r="L251" s="3"/>
      <c r="M251" s="3"/>
      <c r="N251" s="3"/>
      <c r="O251" s="3"/>
      <c r="R251" s="3"/>
      <c r="S251" s="3"/>
    </row>
    <row r="252">
      <c r="A252" s="286"/>
      <c r="B252" s="286"/>
      <c r="C252" s="286"/>
      <c r="D252" s="286"/>
      <c r="E252" s="286"/>
      <c r="F252" s="3"/>
      <c r="G252" s="3"/>
      <c r="H252" s="3"/>
      <c r="I252" s="3"/>
      <c r="J252" s="3"/>
      <c r="K252" s="3"/>
      <c r="L252" s="3"/>
      <c r="M252" s="3"/>
      <c r="N252" s="3"/>
      <c r="O252" s="3"/>
      <c r="R252" s="3"/>
      <c r="S252" s="3"/>
    </row>
    <row r="253">
      <c r="A253" s="291"/>
      <c r="B253" s="286"/>
      <c r="C253" s="286"/>
      <c r="D253" s="286"/>
      <c r="E253" s="286"/>
      <c r="F253" s="3"/>
      <c r="G253" s="3"/>
      <c r="H253" s="3"/>
      <c r="I253" s="3"/>
      <c r="J253" s="3"/>
      <c r="K253" s="3"/>
      <c r="L253" s="3"/>
      <c r="M253" s="3"/>
      <c r="N253" s="3"/>
      <c r="O253" s="3"/>
      <c r="R253" s="3"/>
      <c r="S253" s="3"/>
    </row>
    <row r="254">
      <c r="A254" s="286"/>
      <c r="B254" s="286"/>
      <c r="C254" s="286"/>
      <c r="D254" s="286"/>
      <c r="E254" s="286"/>
      <c r="F254" s="3"/>
      <c r="G254" s="3"/>
      <c r="H254" s="3"/>
      <c r="I254" s="3"/>
      <c r="J254" s="3"/>
      <c r="K254" s="3"/>
      <c r="L254" s="3"/>
      <c r="M254" s="3"/>
      <c r="N254" s="3"/>
      <c r="O254" s="3"/>
      <c r="R254" s="3"/>
      <c r="S254" s="3"/>
    </row>
    <row r="255">
      <c r="A255" s="340"/>
      <c r="B255" s="340"/>
      <c r="C255" s="286"/>
      <c r="D255" s="286"/>
      <c r="E255" s="286"/>
      <c r="F255" s="3"/>
      <c r="G255" s="3"/>
      <c r="H255" s="3"/>
      <c r="I255" s="3"/>
      <c r="J255" s="3"/>
      <c r="K255" s="3"/>
      <c r="L255" s="3"/>
      <c r="M255" s="3"/>
      <c r="N255" s="3"/>
      <c r="O255" s="3"/>
      <c r="R255" s="3"/>
      <c r="S255" s="3"/>
    </row>
    <row r="256">
      <c r="A256" s="208"/>
      <c r="B256" s="386"/>
      <c r="C256" s="286"/>
      <c r="D256" s="286"/>
      <c r="E256" s="286"/>
      <c r="F256" s="3"/>
      <c r="G256" s="3"/>
      <c r="H256" s="3"/>
      <c r="I256" s="3"/>
      <c r="J256" s="3"/>
      <c r="K256" s="3"/>
      <c r="L256" s="3"/>
      <c r="M256" s="3"/>
      <c r="N256" s="3"/>
      <c r="O256" s="3"/>
      <c r="R256" s="3"/>
      <c r="S256" s="3"/>
    </row>
    <row r="257">
      <c r="A257" s="208"/>
      <c r="B257" s="386"/>
      <c r="C257" s="286"/>
      <c r="D257" s="286"/>
      <c r="E257" s="286"/>
      <c r="F257" s="3"/>
      <c r="G257" s="3"/>
      <c r="H257" s="3"/>
      <c r="I257" s="3"/>
      <c r="J257" s="3"/>
      <c r="K257" s="3"/>
      <c r="L257" s="3"/>
      <c r="M257" s="3"/>
      <c r="N257" s="3"/>
      <c r="O257" s="3"/>
      <c r="R257" s="3"/>
      <c r="S257" s="3"/>
    </row>
    <row r="258">
      <c r="A258" s="208"/>
      <c r="B258" s="386"/>
      <c r="C258" s="286"/>
      <c r="D258" s="286"/>
      <c r="E258" s="286"/>
      <c r="F258" s="3"/>
      <c r="G258" s="3"/>
      <c r="H258" s="3"/>
      <c r="I258" s="3"/>
      <c r="J258" s="3"/>
      <c r="K258" s="3"/>
      <c r="L258" s="3"/>
      <c r="M258" s="3"/>
      <c r="N258" s="3"/>
      <c r="O258" s="3"/>
      <c r="R258" s="3"/>
      <c r="S258" s="3"/>
    </row>
    <row r="259">
      <c r="A259" s="285"/>
      <c r="B259" s="286"/>
      <c r="C259" s="286"/>
      <c r="D259" s="286"/>
      <c r="E259" s="286"/>
      <c r="F259" s="3"/>
      <c r="G259" s="3"/>
      <c r="H259" s="3"/>
      <c r="I259" s="3"/>
      <c r="J259" s="3"/>
      <c r="K259" s="3"/>
      <c r="L259" s="3"/>
      <c r="M259" s="3"/>
      <c r="N259" s="3"/>
      <c r="O259" s="3"/>
      <c r="R259" s="3"/>
      <c r="S259" s="3"/>
    </row>
    <row r="260">
      <c r="A260" s="286"/>
      <c r="B260" s="286"/>
      <c r="C260" s="286"/>
      <c r="D260" s="286"/>
      <c r="E260" s="286"/>
      <c r="F260" s="3"/>
      <c r="G260" s="3"/>
      <c r="H260" s="3"/>
      <c r="I260" s="3"/>
      <c r="J260" s="3"/>
      <c r="K260" s="3"/>
      <c r="L260" s="3"/>
      <c r="M260" s="3"/>
      <c r="N260" s="3"/>
      <c r="O260" s="3"/>
      <c r="R260" s="3"/>
      <c r="S260" s="3"/>
    </row>
    <row r="261">
      <c r="A261" s="287"/>
      <c r="B261" s="286"/>
      <c r="C261" s="286"/>
      <c r="D261" s="286"/>
      <c r="E261" s="286"/>
      <c r="F261" s="3"/>
      <c r="G261" s="3"/>
      <c r="H261" s="3"/>
      <c r="I261" s="3"/>
      <c r="J261" s="3"/>
      <c r="K261" s="3"/>
      <c r="L261" s="3"/>
      <c r="M261" s="3"/>
      <c r="N261" s="3"/>
      <c r="O261" s="3"/>
      <c r="R261" s="3"/>
      <c r="S261" s="3"/>
    </row>
    <row r="262">
      <c r="A262" s="286"/>
      <c r="B262" s="286"/>
      <c r="C262" s="286"/>
      <c r="D262" s="286"/>
      <c r="E262" s="286"/>
      <c r="F262" s="3"/>
      <c r="G262" s="3"/>
      <c r="H262" s="3"/>
      <c r="I262" s="3"/>
      <c r="J262" s="3"/>
      <c r="K262" s="3"/>
      <c r="L262" s="3"/>
      <c r="M262" s="3"/>
      <c r="N262" s="3"/>
      <c r="O262" s="3"/>
      <c r="R262" s="3"/>
      <c r="S262" s="3"/>
    </row>
    <row r="263">
      <c r="A263" s="288"/>
      <c r="B263" s="286"/>
      <c r="C263" s="286"/>
      <c r="D263" s="286"/>
      <c r="E263" s="286"/>
      <c r="F263" s="3"/>
      <c r="G263" s="3"/>
      <c r="H263" s="3"/>
      <c r="I263" s="3"/>
      <c r="J263" s="3"/>
      <c r="K263" s="3"/>
      <c r="L263" s="3"/>
      <c r="M263" s="3"/>
      <c r="N263" s="3"/>
      <c r="O263" s="3"/>
      <c r="R263" s="3"/>
      <c r="S263" s="3"/>
    </row>
    <row r="264">
      <c r="A264" s="286"/>
      <c r="B264" s="286"/>
      <c r="C264" s="286"/>
      <c r="D264" s="286"/>
      <c r="E264" s="286"/>
      <c r="F264" s="3"/>
      <c r="G264" s="3"/>
      <c r="H264" s="3"/>
      <c r="I264" s="3"/>
      <c r="J264" s="3"/>
      <c r="K264" s="3"/>
      <c r="L264" s="3"/>
      <c r="M264" s="3"/>
      <c r="N264" s="3"/>
      <c r="O264" s="3"/>
      <c r="R264" s="3"/>
      <c r="S264" s="3"/>
    </row>
    <row r="265">
      <c r="A265" s="287"/>
      <c r="B265" s="286"/>
      <c r="C265" s="286"/>
      <c r="D265" s="286"/>
      <c r="E265" s="286"/>
      <c r="F265" s="3"/>
      <c r="G265" s="3"/>
      <c r="H265" s="3"/>
      <c r="I265" s="3"/>
      <c r="J265" s="3"/>
      <c r="K265" s="3"/>
      <c r="L265" s="3"/>
      <c r="M265" s="3"/>
      <c r="N265" s="3"/>
      <c r="O265" s="3"/>
      <c r="R265" s="3"/>
      <c r="S265" s="3"/>
    </row>
    <row r="266">
      <c r="A266" s="286"/>
      <c r="B266" s="286"/>
      <c r="C266" s="286"/>
      <c r="D266" s="286"/>
      <c r="E266" s="286"/>
      <c r="F266" s="3"/>
      <c r="G266" s="3"/>
      <c r="H266" s="3"/>
      <c r="I266" s="3"/>
      <c r="J266" s="3"/>
      <c r="K266" s="3"/>
      <c r="L266" s="3"/>
      <c r="M266" s="3"/>
      <c r="N266" s="3"/>
      <c r="O266" s="3"/>
      <c r="R266" s="3"/>
      <c r="S266" s="3"/>
    </row>
    <row r="267">
      <c r="A267" s="291"/>
      <c r="B267" s="286"/>
      <c r="C267" s="286"/>
      <c r="D267" s="286"/>
      <c r="E267" s="286"/>
      <c r="F267" s="3"/>
      <c r="G267" s="3"/>
      <c r="H267" s="3"/>
      <c r="I267" s="3"/>
      <c r="J267" s="3"/>
      <c r="K267" s="3"/>
      <c r="L267" s="3"/>
      <c r="M267" s="3"/>
      <c r="N267" s="3"/>
      <c r="O267" s="3"/>
      <c r="R267" s="3"/>
      <c r="S267" s="3"/>
    </row>
    <row r="268">
      <c r="A268" s="286"/>
      <c r="B268" s="286"/>
      <c r="C268" s="286"/>
      <c r="D268" s="286"/>
      <c r="E268" s="286"/>
      <c r="F268" s="3"/>
      <c r="G268" s="3"/>
      <c r="H268" s="3"/>
      <c r="I268" s="3"/>
      <c r="J268" s="3"/>
      <c r="K268" s="3"/>
      <c r="L268" s="3"/>
      <c r="M268" s="3"/>
      <c r="N268" s="3"/>
      <c r="O268" s="3"/>
      <c r="R268" s="3"/>
      <c r="S268" s="3"/>
    </row>
    <row r="269">
      <c r="A269" s="340"/>
      <c r="B269" s="340"/>
      <c r="C269" s="340"/>
      <c r="D269" s="340"/>
      <c r="E269" s="340"/>
      <c r="F269" s="3"/>
      <c r="G269" s="3"/>
      <c r="H269" s="3"/>
      <c r="I269" s="3"/>
      <c r="J269" s="3"/>
      <c r="K269" s="3"/>
      <c r="L269" s="3"/>
      <c r="M269" s="3"/>
      <c r="N269" s="3"/>
      <c r="O269" s="3"/>
      <c r="R269" s="3"/>
      <c r="S269" s="3"/>
    </row>
    <row r="270">
      <c r="A270" s="208"/>
      <c r="B270" s="208"/>
      <c r="C270" s="208"/>
      <c r="D270" s="208"/>
      <c r="E270" s="208"/>
      <c r="F270" s="3"/>
      <c r="G270" s="3"/>
      <c r="H270" s="3"/>
      <c r="I270" s="3"/>
      <c r="J270" s="3"/>
      <c r="K270" s="3"/>
      <c r="L270" s="3"/>
      <c r="M270" s="3"/>
      <c r="N270" s="3"/>
      <c r="O270" s="3"/>
      <c r="R270" s="3"/>
      <c r="S270" s="3"/>
    </row>
    <row r="271">
      <c r="A271" s="208"/>
      <c r="B271" s="208"/>
      <c r="C271" s="208"/>
      <c r="D271" s="208"/>
      <c r="E271" s="208"/>
      <c r="F271" s="3"/>
      <c r="G271" s="3"/>
      <c r="H271" s="3"/>
      <c r="I271" s="3"/>
      <c r="J271" s="3"/>
      <c r="K271" s="3"/>
      <c r="L271" s="3"/>
      <c r="M271" s="3"/>
      <c r="N271" s="3"/>
      <c r="O271" s="3"/>
      <c r="R271" s="3"/>
      <c r="S271" s="3"/>
    </row>
    <row r="272">
      <c r="A272" s="208"/>
      <c r="B272" s="208"/>
      <c r="C272" s="208"/>
      <c r="D272" s="208"/>
      <c r="E272" s="208"/>
      <c r="F272" s="3"/>
      <c r="G272" s="3"/>
      <c r="H272" s="3"/>
      <c r="I272" s="3"/>
      <c r="J272" s="3"/>
      <c r="K272" s="3"/>
      <c r="L272" s="3"/>
      <c r="M272" s="3"/>
      <c r="N272" s="3"/>
      <c r="O272" s="3"/>
      <c r="R272" s="3"/>
      <c r="S272" s="3"/>
    </row>
    <row r="273">
      <c r="A273" s="208"/>
      <c r="B273" s="208"/>
      <c r="C273" s="208"/>
      <c r="D273" s="208"/>
      <c r="E273" s="208"/>
      <c r="F273" s="3"/>
      <c r="G273" s="3"/>
      <c r="H273" s="3"/>
      <c r="I273" s="3"/>
      <c r="J273" s="3"/>
      <c r="K273" s="3"/>
      <c r="L273" s="3"/>
      <c r="M273" s="3"/>
      <c r="N273" s="3"/>
      <c r="O273" s="3"/>
      <c r="R273" s="3"/>
      <c r="S273" s="3"/>
    </row>
    <row r="274">
      <c r="A274" s="208"/>
      <c r="B274" s="208"/>
      <c r="C274" s="208"/>
      <c r="D274" s="208"/>
      <c r="E274" s="208"/>
      <c r="F274" s="3"/>
      <c r="G274" s="3"/>
      <c r="H274" s="3"/>
      <c r="I274" s="3"/>
      <c r="J274" s="3"/>
      <c r="K274" s="3"/>
      <c r="L274" s="3"/>
      <c r="M274" s="3"/>
      <c r="N274" s="3"/>
      <c r="O274" s="3"/>
      <c r="R274" s="3"/>
      <c r="S274" s="3"/>
    </row>
    <row r="275">
      <c r="A275" s="286"/>
      <c r="B275" s="286"/>
      <c r="C275" s="286"/>
      <c r="D275" s="286"/>
      <c r="E275" s="286"/>
      <c r="F275" s="3"/>
      <c r="G275" s="3"/>
      <c r="H275" s="3"/>
      <c r="I275" s="3"/>
      <c r="J275" s="3"/>
      <c r="K275" s="3"/>
      <c r="L275" s="3"/>
      <c r="M275" s="3"/>
      <c r="N275" s="3"/>
      <c r="O275" s="3"/>
      <c r="R275" s="3"/>
      <c r="S275" s="3"/>
    </row>
    <row r="276">
      <c r="A276" s="291"/>
      <c r="B276" s="286"/>
      <c r="C276" s="286"/>
      <c r="D276" s="286"/>
      <c r="E276" s="286"/>
      <c r="F276" s="3"/>
      <c r="G276" s="3"/>
      <c r="H276" s="3"/>
      <c r="I276" s="3"/>
      <c r="J276" s="3"/>
      <c r="K276" s="3"/>
      <c r="L276" s="3"/>
      <c r="M276" s="3"/>
      <c r="N276" s="3"/>
      <c r="O276" s="3"/>
      <c r="R276" s="3"/>
      <c r="S276" s="3"/>
    </row>
    <row r="277">
      <c r="A277" s="286"/>
      <c r="B277" s="286"/>
      <c r="C277" s="286"/>
      <c r="D277" s="286"/>
      <c r="E277" s="286"/>
      <c r="F277" s="3"/>
      <c r="G277" s="3"/>
      <c r="H277" s="3"/>
      <c r="I277" s="3"/>
      <c r="J277" s="3"/>
      <c r="K277" s="3"/>
      <c r="L277" s="3"/>
      <c r="M277" s="3"/>
      <c r="N277" s="3"/>
      <c r="O277" s="3"/>
      <c r="R277" s="3"/>
      <c r="S277" s="3"/>
    </row>
    <row r="278">
      <c r="A278" s="340"/>
      <c r="B278" s="340"/>
      <c r="C278" s="340"/>
      <c r="D278" s="340"/>
      <c r="E278" s="340"/>
      <c r="F278" s="3"/>
      <c r="G278" s="3"/>
      <c r="H278" s="3"/>
      <c r="I278" s="3"/>
      <c r="J278" s="3"/>
      <c r="K278" s="3"/>
      <c r="L278" s="3"/>
      <c r="M278" s="3"/>
      <c r="N278" s="3"/>
      <c r="O278" s="3"/>
      <c r="R278" s="3"/>
      <c r="S278" s="3"/>
    </row>
    <row r="279">
      <c r="A279" s="208"/>
      <c r="B279" s="208"/>
      <c r="C279" s="208"/>
      <c r="D279" s="208"/>
      <c r="E279" s="208"/>
      <c r="F279" s="3"/>
      <c r="G279" s="3"/>
      <c r="H279" s="3"/>
      <c r="I279" s="3"/>
      <c r="J279" s="3"/>
      <c r="K279" s="3"/>
      <c r="L279" s="3"/>
      <c r="M279" s="3"/>
      <c r="N279" s="3"/>
      <c r="O279" s="3"/>
      <c r="R279" s="3"/>
      <c r="S279" s="3"/>
    </row>
    <row r="280">
      <c r="A280" s="286"/>
      <c r="B280" s="286"/>
      <c r="C280" s="286"/>
      <c r="D280" s="286"/>
      <c r="E280" s="286"/>
      <c r="F280" s="3"/>
      <c r="G280" s="3"/>
      <c r="H280" s="3"/>
      <c r="I280" s="3"/>
      <c r="J280" s="3"/>
      <c r="K280" s="3"/>
      <c r="L280" s="3"/>
      <c r="M280" s="3"/>
      <c r="N280" s="3"/>
      <c r="O280" s="3"/>
      <c r="R280" s="3"/>
      <c r="S280" s="3"/>
    </row>
    <row r="281">
      <c r="A281" s="291"/>
      <c r="B281" s="286"/>
      <c r="C281" s="286"/>
      <c r="D281" s="286"/>
      <c r="E281" s="286"/>
      <c r="F281" s="3"/>
      <c r="G281" s="3"/>
      <c r="H281" s="3"/>
      <c r="I281" s="3"/>
      <c r="J281" s="3"/>
      <c r="K281" s="3"/>
      <c r="L281" s="3"/>
      <c r="M281" s="3"/>
      <c r="N281" s="3"/>
      <c r="O281" s="3"/>
      <c r="R281" s="3"/>
      <c r="S281" s="3"/>
    </row>
    <row r="282">
      <c r="A282" s="286"/>
      <c r="B282" s="286"/>
      <c r="C282" s="286"/>
      <c r="D282" s="286"/>
      <c r="E282" s="286"/>
      <c r="F282" s="3"/>
      <c r="G282" s="3"/>
      <c r="H282" s="3"/>
      <c r="I282" s="3"/>
      <c r="J282" s="3"/>
      <c r="K282" s="3"/>
      <c r="L282" s="3"/>
      <c r="M282" s="3"/>
      <c r="N282" s="3"/>
      <c r="O282" s="3"/>
      <c r="R282" s="3"/>
      <c r="S282" s="3"/>
    </row>
    <row r="283">
      <c r="A283" s="340"/>
      <c r="B283" s="340"/>
      <c r="C283" s="286"/>
      <c r="D283" s="286"/>
      <c r="E283" s="286"/>
      <c r="F283" s="3"/>
      <c r="G283" s="3"/>
      <c r="H283" s="3"/>
      <c r="I283" s="3"/>
      <c r="J283" s="3"/>
      <c r="K283" s="3"/>
      <c r="L283" s="3"/>
      <c r="M283" s="3"/>
      <c r="N283" s="3"/>
      <c r="O283" s="3"/>
      <c r="R283" s="3"/>
      <c r="S283" s="3"/>
    </row>
    <row r="284">
      <c r="A284" s="208"/>
      <c r="B284" s="386"/>
      <c r="C284" s="286"/>
      <c r="D284" s="286"/>
      <c r="E284" s="286"/>
      <c r="F284" s="3"/>
      <c r="G284" s="3"/>
      <c r="H284" s="3"/>
      <c r="I284" s="3"/>
      <c r="J284" s="3"/>
      <c r="K284" s="3"/>
      <c r="L284" s="3"/>
      <c r="M284" s="3"/>
      <c r="N284" s="3"/>
      <c r="O284" s="3"/>
      <c r="R284" s="3"/>
      <c r="S284" s="3"/>
    </row>
    <row r="285">
      <c r="A285" s="208"/>
      <c r="B285" s="386"/>
      <c r="C285" s="286"/>
      <c r="D285" s="286"/>
      <c r="E285" s="286"/>
      <c r="F285" s="3"/>
      <c r="G285" s="3"/>
      <c r="H285" s="3"/>
      <c r="I285" s="3"/>
      <c r="J285" s="3"/>
      <c r="K285" s="3"/>
      <c r="L285" s="3"/>
      <c r="M285" s="3"/>
      <c r="N285" s="3"/>
      <c r="O285" s="3"/>
      <c r="R285" s="3"/>
      <c r="S285" s="3"/>
    </row>
    <row r="286">
      <c r="A286" s="208"/>
      <c r="B286" s="386"/>
      <c r="C286" s="286"/>
      <c r="D286" s="286"/>
      <c r="E286" s="286"/>
      <c r="F286" s="3"/>
      <c r="G286" s="3"/>
      <c r="H286" s="3"/>
      <c r="I286" s="3"/>
      <c r="J286" s="3"/>
      <c r="K286" s="3"/>
      <c r="L286" s="3"/>
      <c r="M286" s="3"/>
      <c r="N286" s="3"/>
      <c r="O286" s="3"/>
      <c r="R286" s="3"/>
      <c r="S286" s="3"/>
    </row>
    <row r="287">
      <c r="A287" s="285"/>
      <c r="B287" s="286"/>
      <c r="C287" s="286"/>
      <c r="D287" s="286"/>
      <c r="E287" s="286"/>
      <c r="F287" s="3"/>
      <c r="G287" s="3"/>
      <c r="H287" s="3"/>
      <c r="I287" s="3"/>
      <c r="J287" s="3"/>
      <c r="K287" s="3"/>
      <c r="L287" s="3"/>
      <c r="M287" s="3"/>
      <c r="N287" s="3"/>
      <c r="O287" s="3"/>
      <c r="R287" s="3"/>
      <c r="S287" s="3"/>
    </row>
    <row r="288">
      <c r="A288" s="286"/>
      <c r="B288" s="286"/>
      <c r="C288" s="286"/>
      <c r="D288" s="286"/>
      <c r="E288" s="286"/>
      <c r="F288" s="3"/>
      <c r="G288" s="3"/>
      <c r="H288" s="3"/>
      <c r="I288" s="3"/>
      <c r="J288" s="3"/>
      <c r="K288" s="3"/>
      <c r="L288" s="3"/>
      <c r="M288" s="3"/>
      <c r="N288" s="3"/>
      <c r="O288" s="3"/>
      <c r="R288" s="3"/>
      <c r="S288" s="3"/>
    </row>
    <row r="289">
      <c r="A289" s="287"/>
      <c r="B289" s="286"/>
      <c r="C289" s="286"/>
      <c r="D289" s="286"/>
      <c r="E289" s="286"/>
      <c r="F289" s="3"/>
      <c r="G289" s="3"/>
      <c r="H289" s="3"/>
      <c r="I289" s="3"/>
      <c r="J289" s="3"/>
      <c r="K289" s="3"/>
      <c r="L289" s="3"/>
      <c r="M289" s="3"/>
      <c r="N289" s="3"/>
      <c r="O289" s="3"/>
      <c r="R289" s="3"/>
      <c r="S289" s="3"/>
    </row>
    <row r="290">
      <c r="A290" s="286"/>
      <c r="B290" s="286"/>
      <c r="C290" s="286"/>
      <c r="D290" s="286"/>
      <c r="E290" s="286"/>
      <c r="F290" s="3"/>
      <c r="G290" s="3"/>
      <c r="H290" s="3"/>
      <c r="I290" s="3"/>
      <c r="J290" s="3"/>
      <c r="K290" s="3"/>
      <c r="L290" s="3"/>
      <c r="M290" s="3"/>
      <c r="N290" s="3"/>
      <c r="O290" s="3"/>
      <c r="R290" s="3"/>
      <c r="S290" s="3"/>
    </row>
    <row r="291">
      <c r="A291" s="288"/>
      <c r="B291" s="286"/>
      <c r="C291" s="286"/>
      <c r="D291" s="286"/>
      <c r="E291" s="286"/>
      <c r="F291" s="3"/>
      <c r="G291" s="3"/>
      <c r="H291" s="3"/>
      <c r="I291" s="3"/>
      <c r="J291" s="3"/>
      <c r="K291" s="3"/>
      <c r="L291" s="3"/>
      <c r="M291" s="3"/>
      <c r="N291" s="3"/>
      <c r="O291" s="3"/>
      <c r="R291" s="3"/>
      <c r="S291" s="3"/>
    </row>
    <row r="292">
      <c r="A292" s="286"/>
      <c r="B292" s="286"/>
      <c r="C292" s="286"/>
      <c r="D292" s="286"/>
      <c r="E292" s="286"/>
      <c r="F292" s="3"/>
      <c r="G292" s="3"/>
      <c r="H292" s="3"/>
      <c r="I292" s="3"/>
      <c r="J292" s="3"/>
      <c r="K292" s="3"/>
      <c r="L292" s="3"/>
      <c r="M292" s="3"/>
      <c r="N292" s="3"/>
      <c r="O292" s="3"/>
      <c r="R292" s="3"/>
      <c r="S292" s="3"/>
    </row>
    <row r="293">
      <c r="A293" s="287"/>
      <c r="B293" s="286"/>
      <c r="C293" s="286"/>
      <c r="D293" s="286"/>
      <c r="E293" s="286"/>
      <c r="F293" s="3"/>
      <c r="G293" s="3"/>
      <c r="H293" s="3"/>
      <c r="I293" s="3"/>
      <c r="J293" s="3"/>
      <c r="K293" s="3"/>
      <c r="L293" s="3"/>
      <c r="M293" s="3"/>
      <c r="N293" s="3"/>
      <c r="O293" s="3"/>
      <c r="R293" s="3"/>
      <c r="S293" s="3"/>
    </row>
    <row r="294">
      <c r="A294" s="286"/>
      <c r="B294" s="286"/>
      <c r="C294" s="286"/>
      <c r="D294" s="286"/>
      <c r="E294" s="286"/>
      <c r="F294" s="3"/>
      <c r="G294" s="3"/>
      <c r="H294" s="3"/>
      <c r="I294" s="3"/>
      <c r="J294" s="3"/>
      <c r="K294" s="3"/>
      <c r="L294" s="3"/>
      <c r="M294" s="3"/>
      <c r="N294" s="3"/>
      <c r="O294" s="3"/>
      <c r="R294" s="3"/>
      <c r="S294" s="3"/>
    </row>
    <row r="295">
      <c r="A295" s="291"/>
      <c r="B295" s="286"/>
      <c r="C295" s="286"/>
      <c r="D295" s="286"/>
      <c r="E295" s="286"/>
      <c r="F295" s="3"/>
      <c r="G295" s="3"/>
      <c r="H295" s="3"/>
      <c r="I295" s="3"/>
      <c r="J295" s="3"/>
      <c r="K295" s="3"/>
      <c r="L295" s="3"/>
      <c r="M295" s="3"/>
      <c r="N295" s="3"/>
      <c r="O295" s="3"/>
      <c r="R295" s="3"/>
      <c r="S295" s="3"/>
    </row>
    <row r="296">
      <c r="A296" s="286"/>
      <c r="B296" s="286"/>
      <c r="C296" s="286"/>
      <c r="D296" s="286"/>
      <c r="E296" s="286"/>
      <c r="F296" s="3"/>
      <c r="G296" s="3"/>
      <c r="H296" s="3"/>
      <c r="I296" s="3"/>
      <c r="J296" s="3"/>
      <c r="K296" s="3"/>
      <c r="L296" s="3"/>
      <c r="M296" s="3"/>
      <c r="N296" s="3"/>
      <c r="O296" s="3"/>
      <c r="R296" s="3"/>
      <c r="S296" s="3"/>
    </row>
    <row r="297">
      <c r="A297" s="340"/>
      <c r="B297" s="340"/>
      <c r="C297" s="340"/>
      <c r="D297" s="340"/>
      <c r="E297" s="340"/>
      <c r="F297" s="3"/>
      <c r="G297" s="3"/>
      <c r="H297" s="3"/>
      <c r="I297" s="3"/>
      <c r="J297" s="3"/>
      <c r="K297" s="3"/>
      <c r="L297" s="3"/>
      <c r="M297" s="3"/>
      <c r="N297" s="3"/>
      <c r="O297" s="3"/>
      <c r="R297" s="3"/>
      <c r="S297" s="3"/>
    </row>
    <row r="298">
      <c r="A298" s="208"/>
      <c r="B298" s="208"/>
      <c r="C298" s="208"/>
      <c r="D298" s="208"/>
      <c r="E298" s="208"/>
      <c r="F298" s="3"/>
      <c r="G298" s="3"/>
      <c r="H298" s="3"/>
      <c r="I298" s="3"/>
      <c r="J298" s="3"/>
      <c r="K298" s="3"/>
      <c r="L298" s="3"/>
      <c r="M298" s="3"/>
      <c r="N298" s="3"/>
      <c r="O298" s="3"/>
      <c r="R298" s="3"/>
      <c r="S298" s="3"/>
    </row>
    <row r="299">
      <c r="A299" s="208"/>
      <c r="B299" s="208"/>
      <c r="C299" s="208"/>
      <c r="D299" s="208"/>
      <c r="E299" s="208"/>
      <c r="F299" s="3"/>
      <c r="G299" s="3"/>
      <c r="H299" s="3"/>
      <c r="I299" s="3"/>
      <c r="J299" s="3"/>
      <c r="K299" s="3"/>
      <c r="L299" s="3"/>
      <c r="M299" s="3"/>
      <c r="N299" s="3"/>
      <c r="O299" s="3"/>
      <c r="R299" s="3"/>
      <c r="S299" s="3"/>
    </row>
    <row r="300">
      <c r="A300" s="208"/>
      <c r="B300" s="208"/>
      <c r="C300" s="208"/>
      <c r="D300" s="208"/>
      <c r="E300" s="208"/>
      <c r="F300" s="3"/>
      <c r="G300" s="3"/>
      <c r="H300" s="3"/>
      <c r="I300" s="3"/>
      <c r="J300" s="3"/>
      <c r="K300" s="3"/>
      <c r="L300" s="3"/>
      <c r="M300" s="3"/>
      <c r="N300" s="3"/>
      <c r="O300" s="3"/>
      <c r="R300" s="3"/>
      <c r="S300" s="3"/>
    </row>
    <row r="301">
      <c r="A301" s="208"/>
      <c r="B301" s="208"/>
      <c r="C301" s="208"/>
      <c r="D301" s="208"/>
      <c r="E301" s="208"/>
      <c r="F301" s="3"/>
      <c r="G301" s="3"/>
      <c r="H301" s="3"/>
      <c r="I301" s="3"/>
      <c r="J301" s="3"/>
      <c r="K301" s="3"/>
      <c r="L301" s="3"/>
      <c r="M301" s="3"/>
      <c r="N301" s="3"/>
      <c r="O301" s="3"/>
      <c r="R301" s="3"/>
      <c r="S301" s="3"/>
    </row>
    <row r="302">
      <c r="A302" s="208"/>
      <c r="B302" s="208"/>
      <c r="C302" s="208"/>
      <c r="D302" s="208"/>
      <c r="E302" s="208"/>
      <c r="F302" s="3"/>
      <c r="G302" s="3"/>
      <c r="H302" s="3"/>
      <c r="I302" s="3"/>
      <c r="J302" s="3"/>
      <c r="K302" s="3"/>
      <c r="L302" s="3"/>
      <c r="M302" s="3"/>
      <c r="N302" s="3"/>
      <c r="O302" s="3"/>
      <c r="R302" s="3"/>
      <c r="S302" s="3"/>
    </row>
    <row r="303">
      <c r="A303" s="286"/>
      <c r="B303" s="286"/>
      <c r="C303" s="286"/>
      <c r="D303" s="286"/>
      <c r="E303" s="286"/>
      <c r="F303" s="3"/>
      <c r="G303" s="3"/>
      <c r="H303" s="3"/>
      <c r="I303" s="3"/>
      <c r="J303" s="3"/>
      <c r="K303" s="3"/>
      <c r="L303" s="3"/>
      <c r="M303" s="3"/>
      <c r="N303" s="3"/>
      <c r="O303" s="3"/>
      <c r="R303" s="3"/>
      <c r="S303" s="3"/>
    </row>
    <row r="304">
      <c r="A304" s="291"/>
      <c r="B304" s="286"/>
      <c r="C304" s="286"/>
      <c r="D304" s="286"/>
      <c r="E304" s="286"/>
      <c r="F304" s="3"/>
      <c r="G304" s="3"/>
      <c r="H304" s="3"/>
      <c r="I304" s="3"/>
      <c r="J304" s="3"/>
      <c r="K304" s="3"/>
      <c r="L304" s="3"/>
      <c r="M304" s="3"/>
      <c r="N304" s="3"/>
      <c r="O304" s="3"/>
      <c r="R304" s="3"/>
      <c r="S304" s="3"/>
    </row>
    <row r="305">
      <c r="A305" s="286"/>
      <c r="B305" s="286"/>
      <c r="C305" s="286"/>
      <c r="D305" s="286"/>
      <c r="E305" s="286"/>
      <c r="F305" s="3"/>
      <c r="G305" s="3"/>
      <c r="H305" s="3"/>
      <c r="I305" s="3"/>
      <c r="J305" s="3"/>
      <c r="K305" s="3"/>
      <c r="L305" s="3"/>
      <c r="M305" s="3"/>
      <c r="N305" s="3"/>
      <c r="O305" s="3"/>
      <c r="R305" s="3"/>
      <c r="S305" s="3"/>
    </row>
    <row r="306">
      <c r="A306" s="340"/>
      <c r="B306" s="340"/>
      <c r="C306" s="340"/>
      <c r="D306" s="340"/>
      <c r="E306" s="340"/>
      <c r="F306" s="3"/>
      <c r="G306" s="3"/>
      <c r="H306" s="3"/>
      <c r="I306" s="3"/>
      <c r="J306" s="3"/>
      <c r="K306" s="3"/>
      <c r="L306" s="3"/>
      <c r="M306" s="3"/>
      <c r="N306" s="3"/>
      <c r="O306" s="3"/>
      <c r="R306" s="3"/>
      <c r="S306" s="3"/>
    </row>
    <row r="307">
      <c r="A307" s="208"/>
      <c r="B307" s="208"/>
      <c r="C307" s="208"/>
      <c r="D307" s="208"/>
      <c r="E307" s="208"/>
      <c r="F307" s="3"/>
      <c r="G307" s="3"/>
      <c r="H307" s="3"/>
      <c r="I307" s="3"/>
      <c r="J307" s="3"/>
      <c r="K307" s="3"/>
      <c r="L307" s="3"/>
      <c r="M307" s="3"/>
      <c r="N307" s="3"/>
      <c r="O307" s="3"/>
      <c r="R307" s="3"/>
      <c r="S307" s="3"/>
    </row>
    <row r="308">
      <c r="A308" s="286"/>
      <c r="B308" s="286"/>
      <c r="C308" s="286"/>
      <c r="D308" s="286"/>
      <c r="E308" s="286"/>
      <c r="F308" s="3"/>
      <c r="G308" s="3"/>
      <c r="H308" s="3"/>
      <c r="I308" s="3"/>
      <c r="J308" s="3"/>
      <c r="K308" s="3"/>
      <c r="L308" s="3"/>
      <c r="M308" s="3"/>
      <c r="N308" s="3"/>
      <c r="O308" s="3"/>
      <c r="R308" s="3"/>
      <c r="S308" s="3"/>
    </row>
    <row r="309">
      <c r="A309" s="291"/>
      <c r="B309" s="286"/>
      <c r="C309" s="286"/>
      <c r="D309" s="286"/>
      <c r="E309" s="286"/>
      <c r="F309" s="3"/>
      <c r="G309" s="3"/>
      <c r="H309" s="3"/>
      <c r="I309" s="3"/>
      <c r="J309" s="3"/>
      <c r="K309" s="3"/>
      <c r="L309" s="3"/>
      <c r="M309" s="3"/>
      <c r="N309" s="3"/>
      <c r="O309" s="3"/>
      <c r="R309" s="3"/>
      <c r="S309" s="3"/>
    </row>
    <row r="310">
      <c r="A310" s="286"/>
      <c r="B310" s="286"/>
      <c r="C310" s="286"/>
      <c r="D310" s="286"/>
      <c r="E310" s="286"/>
      <c r="F310" s="3"/>
      <c r="G310" s="3"/>
      <c r="H310" s="3"/>
      <c r="I310" s="3"/>
      <c r="J310" s="3"/>
      <c r="K310" s="3"/>
      <c r="L310" s="3"/>
      <c r="M310" s="3"/>
      <c r="N310" s="3"/>
      <c r="O310" s="3"/>
      <c r="R310" s="3"/>
      <c r="S310" s="3"/>
    </row>
    <row r="311">
      <c r="A311" s="340"/>
      <c r="B311" s="340"/>
      <c r="C311" s="286"/>
      <c r="D311" s="286"/>
      <c r="E311" s="286"/>
      <c r="F311" s="3"/>
      <c r="G311" s="3"/>
      <c r="H311" s="3"/>
      <c r="I311" s="3"/>
      <c r="J311" s="3"/>
      <c r="K311" s="3"/>
      <c r="L311" s="3"/>
      <c r="M311" s="3"/>
      <c r="N311" s="3"/>
      <c r="O311" s="3"/>
      <c r="R311" s="3"/>
      <c r="S311" s="3"/>
    </row>
    <row r="312">
      <c r="A312" s="208"/>
      <c r="B312" s="386"/>
      <c r="C312" s="286"/>
      <c r="D312" s="286"/>
      <c r="E312" s="286"/>
      <c r="F312" s="3"/>
      <c r="G312" s="3"/>
      <c r="H312" s="3"/>
      <c r="I312" s="3"/>
      <c r="J312" s="3"/>
      <c r="K312" s="3"/>
      <c r="L312" s="3"/>
      <c r="M312" s="3"/>
      <c r="N312" s="3"/>
      <c r="O312" s="3"/>
      <c r="R312" s="3"/>
      <c r="S312" s="3"/>
    </row>
    <row r="313">
      <c r="A313" s="208"/>
      <c r="B313" s="208"/>
      <c r="C313" s="286"/>
      <c r="D313" s="286"/>
      <c r="E313" s="286"/>
      <c r="F313" s="3"/>
      <c r="G313" s="3"/>
      <c r="H313" s="3"/>
      <c r="I313" s="3"/>
      <c r="J313" s="3"/>
      <c r="K313" s="3"/>
      <c r="L313" s="3"/>
      <c r="M313" s="3"/>
      <c r="N313" s="3"/>
      <c r="O313" s="3"/>
      <c r="R313" s="3"/>
      <c r="S313" s="3"/>
    </row>
    <row r="314">
      <c r="A314" s="208"/>
      <c r="B314" s="386"/>
      <c r="C314" s="286"/>
      <c r="D314" s="286"/>
      <c r="E314" s="286"/>
      <c r="F314" s="3"/>
      <c r="G314" s="3"/>
      <c r="H314" s="3"/>
      <c r="I314" s="3"/>
      <c r="J314" s="3"/>
      <c r="K314" s="3"/>
      <c r="L314" s="3"/>
      <c r="M314" s="3"/>
      <c r="N314" s="3"/>
      <c r="O314" s="3"/>
      <c r="R314" s="3"/>
      <c r="S314" s="3"/>
    </row>
    <row r="315">
      <c r="A315" s="285"/>
      <c r="B315" s="286"/>
      <c r="C315" s="286"/>
      <c r="D315" s="286"/>
      <c r="E315" s="286"/>
      <c r="F315" s="3"/>
      <c r="G315" s="3"/>
      <c r="H315" s="3"/>
      <c r="I315" s="3"/>
      <c r="J315" s="3"/>
      <c r="K315" s="3"/>
      <c r="L315" s="3"/>
      <c r="M315" s="3"/>
      <c r="N315" s="3"/>
      <c r="O315" s="3"/>
      <c r="R315" s="3"/>
      <c r="S315" s="3"/>
    </row>
    <row r="316">
      <c r="A316" s="286"/>
      <c r="B316" s="286"/>
      <c r="C316" s="286"/>
      <c r="D316" s="286"/>
      <c r="E316" s="286"/>
      <c r="F316" s="3"/>
      <c r="G316" s="3"/>
      <c r="H316" s="3"/>
      <c r="I316" s="3"/>
      <c r="J316" s="3"/>
      <c r="K316" s="3"/>
      <c r="L316" s="3"/>
      <c r="M316" s="3"/>
      <c r="N316" s="3"/>
      <c r="O316" s="3"/>
      <c r="R316" s="3"/>
      <c r="S316" s="3"/>
    </row>
    <row r="317">
      <c r="A317" s="287"/>
      <c r="B317" s="286"/>
      <c r="C317" s="286"/>
      <c r="D317" s="286"/>
      <c r="E317" s="286"/>
      <c r="F317" s="3"/>
      <c r="G317" s="3"/>
      <c r="H317" s="3"/>
      <c r="I317" s="3"/>
      <c r="J317" s="3"/>
      <c r="K317" s="3"/>
      <c r="L317" s="3"/>
      <c r="M317" s="3"/>
      <c r="N317" s="3"/>
      <c r="O317" s="3"/>
      <c r="R317" s="3"/>
      <c r="S317" s="3"/>
    </row>
    <row r="318">
      <c r="A318" s="286"/>
      <c r="B318" s="286"/>
      <c r="C318" s="286"/>
      <c r="D318" s="286"/>
      <c r="E318" s="286"/>
      <c r="F318" s="3"/>
      <c r="G318" s="3"/>
      <c r="H318" s="3"/>
      <c r="I318" s="3"/>
      <c r="J318" s="3"/>
      <c r="K318" s="3"/>
      <c r="L318" s="3"/>
      <c r="M318" s="3"/>
      <c r="N318" s="3"/>
      <c r="O318" s="3"/>
      <c r="R318" s="3"/>
      <c r="S318" s="3"/>
    </row>
    <row r="319">
      <c r="A319" s="288"/>
      <c r="B319" s="286"/>
      <c r="C319" s="286"/>
      <c r="D319" s="286"/>
      <c r="E319" s="286"/>
      <c r="F319" s="3"/>
      <c r="G319" s="3"/>
      <c r="H319" s="3"/>
      <c r="I319" s="3"/>
      <c r="J319" s="3"/>
      <c r="K319" s="3"/>
      <c r="L319" s="3"/>
      <c r="M319" s="3"/>
      <c r="N319" s="3"/>
      <c r="O319" s="3"/>
      <c r="R319" s="3"/>
      <c r="S319" s="3"/>
    </row>
    <row r="320">
      <c r="A320" s="286"/>
      <c r="B320" s="286"/>
      <c r="C320" s="286"/>
      <c r="D320" s="286"/>
      <c r="E320" s="286"/>
      <c r="F320" s="3"/>
      <c r="G320" s="3"/>
      <c r="H320" s="3"/>
      <c r="I320" s="3"/>
      <c r="J320" s="3"/>
      <c r="K320" s="3"/>
      <c r="L320" s="3"/>
      <c r="M320" s="3"/>
      <c r="N320" s="3"/>
      <c r="O320" s="3"/>
      <c r="R320" s="3"/>
      <c r="S320" s="3"/>
    </row>
    <row r="321">
      <c r="A321" s="287"/>
      <c r="B321" s="286"/>
      <c r="C321" s="286"/>
      <c r="D321" s="286"/>
      <c r="E321" s="286"/>
      <c r="F321" s="3"/>
      <c r="G321" s="3"/>
      <c r="H321" s="3"/>
      <c r="I321" s="3"/>
      <c r="J321" s="3"/>
      <c r="K321" s="3"/>
      <c r="L321" s="3"/>
      <c r="M321" s="3"/>
      <c r="N321" s="3"/>
      <c r="O321" s="3"/>
      <c r="R321" s="3"/>
      <c r="S321" s="3"/>
    </row>
    <row r="322">
      <c r="A322" s="286"/>
      <c r="B322" s="286"/>
      <c r="C322" s="286"/>
      <c r="D322" s="286"/>
      <c r="E322" s="286"/>
      <c r="F322" s="3"/>
      <c r="G322" s="3"/>
      <c r="H322" s="3"/>
      <c r="I322" s="3"/>
      <c r="J322" s="3"/>
      <c r="K322" s="3"/>
      <c r="L322" s="3"/>
      <c r="M322" s="3"/>
      <c r="N322" s="3"/>
      <c r="O322" s="3"/>
      <c r="R322" s="3"/>
      <c r="S322" s="3"/>
    </row>
    <row r="323">
      <c r="A323" s="291"/>
      <c r="B323" s="286"/>
      <c r="C323" s="286"/>
      <c r="D323" s="286"/>
      <c r="E323" s="286"/>
      <c r="F323" s="3"/>
      <c r="G323" s="3"/>
      <c r="H323" s="3"/>
      <c r="I323" s="3"/>
      <c r="J323" s="3"/>
      <c r="K323" s="3"/>
      <c r="L323" s="3"/>
      <c r="M323" s="3"/>
      <c r="N323" s="3"/>
      <c r="O323" s="3"/>
      <c r="R323" s="3"/>
      <c r="S323" s="3"/>
    </row>
    <row r="324">
      <c r="A324" s="286"/>
      <c r="B324" s="286"/>
      <c r="C324" s="286"/>
      <c r="D324" s="286"/>
      <c r="E324" s="286"/>
      <c r="F324" s="3"/>
      <c r="G324" s="3"/>
      <c r="H324" s="3"/>
      <c r="I324" s="3"/>
      <c r="J324" s="3"/>
      <c r="K324" s="3"/>
      <c r="L324" s="3"/>
      <c r="M324" s="3"/>
      <c r="N324" s="3"/>
      <c r="O324" s="3"/>
      <c r="R324" s="3"/>
      <c r="S324" s="3"/>
    </row>
    <row r="325">
      <c r="A325" s="340"/>
      <c r="B325" s="340"/>
      <c r="C325" s="340"/>
      <c r="D325" s="340"/>
      <c r="E325" s="340"/>
      <c r="F325" s="3"/>
      <c r="G325" s="3"/>
      <c r="H325" s="3"/>
      <c r="I325" s="3"/>
      <c r="J325" s="3"/>
      <c r="K325" s="3"/>
      <c r="L325" s="3"/>
      <c r="M325" s="3"/>
      <c r="N325" s="3"/>
      <c r="O325" s="3"/>
      <c r="R325" s="3"/>
      <c r="S325" s="3"/>
    </row>
    <row r="326">
      <c r="A326" s="208"/>
      <c r="B326" s="208"/>
      <c r="C326" s="208"/>
      <c r="D326" s="208"/>
      <c r="E326" s="208"/>
      <c r="F326" s="3"/>
      <c r="G326" s="3"/>
      <c r="H326" s="3"/>
      <c r="I326" s="3"/>
      <c r="J326" s="3"/>
      <c r="K326" s="3"/>
      <c r="L326" s="3"/>
      <c r="M326" s="3"/>
      <c r="N326" s="3"/>
      <c r="O326" s="3"/>
      <c r="R326" s="3"/>
      <c r="S326" s="3"/>
    </row>
    <row r="327">
      <c r="A327" s="208"/>
      <c r="B327" s="208"/>
      <c r="C327" s="208"/>
      <c r="D327" s="208"/>
      <c r="E327" s="208"/>
      <c r="F327" s="3"/>
      <c r="G327" s="3"/>
      <c r="H327" s="3"/>
      <c r="I327" s="3"/>
      <c r="J327" s="3"/>
      <c r="K327" s="3"/>
      <c r="L327" s="3"/>
      <c r="M327" s="3"/>
      <c r="N327" s="3"/>
      <c r="O327" s="3"/>
      <c r="R327" s="3"/>
      <c r="S327" s="3"/>
    </row>
    <row r="328">
      <c r="A328" s="208"/>
      <c r="B328" s="208"/>
      <c r="C328" s="208"/>
      <c r="D328" s="208"/>
      <c r="E328" s="208"/>
      <c r="F328" s="3"/>
      <c r="G328" s="3"/>
      <c r="H328" s="3"/>
      <c r="I328" s="3"/>
      <c r="J328" s="3"/>
      <c r="K328" s="3"/>
      <c r="L328" s="3"/>
      <c r="M328" s="3"/>
      <c r="N328" s="3"/>
      <c r="O328" s="3"/>
      <c r="R328" s="3"/>
      <c r="S328" s="3"/>
    </row>
    <row r="329">
      <c r="A329" s="208"/>
      <c r="B329" s="208"/>
      <c r="C329" s="208"/>
      <c r="D329" s="208"/>
      <c r="E329" s="208"/>
      <c r="F329" s="3"/>
      <c r="G329" s="3"/>
      <c r="H329" s="3"/>
      <c r="I329" s="3"/>
      <c r="J329" s="3"/>
      <c r="K329" s="3"/>
      <c r="L329" s="3"/>
      <c r="M329" s="3"/>
      <c r="N329" s="3"/>
      <c r="O329" s="3"/>
      <c r="R329" s="3"/>
      <c r="S329" s="3"/>
    </row>
    <row r="330">
      <c r="A330" s="208"/>
      <c r="B330" s="208"/>
      <c r="C330" s="208"/>
      <c r="D330" s="208"/>
      <c r="E330" s="208"/>
      <c r="F330" s="3"/>
      <c r="G330" s="3"/>
      <c r="H330" s="3"/>
      <c r="I330" s="3"/>
      <c r="J330" s="3"/>
      <c r="K330" s="3"/>
      <c r="L330" s="3"/>
      <c r="M330" s="3"/>
      <c r="N330" s="3"/>
      <c r="O330" s="3"/>
      <c r="R330" s="3"/>
      <c r="S330" s="3"/>
    </row>
    <row r="331">
      <c r="A331" s="286"/>
      <c r="B331" s="286"/>
      <c r="C331" s="286"/>
      <c r="D331" s="286"/>
      <c r="E331" s="286"/>
      <c r="F331" s="3"/>
      <c r="G331" s="3"/>
      <c r="H331" s="3"/>
      <c r="I331" s="3"/>
      <c r="J331" s="3"/>
      <c r="K331" s="3"/>
      <c r="L331" s="3"/>
      <c r="M331" s="3"/>
      <c r="N331" s="3"/>
      <c r="O331" s="3"/>
      <c r="R331" s="3"/>
      <c r="S331" s="3"/>
    </row>
    <row r="332">
      <c r="A332" s="291"/>
      <c r="B332" s="286"/>
      <c r="C332" s="286"/>
      <c r="D332" s="286"/>
      <c r="E332" s="286"/>
      <c r="F332" s="3"/>
      <c r="G332" s="3"/>
      <c r="H332" s="3"/>
      <c r="I332" s="3"/>
      <c r="J332" s="3"/>
      <c r="K332" s="3"/>
      <c r="L332" s="3"/>
      <c r="M332" s="3"/>
      <c r="N332" s="3"/>
      <c r="O332" s="3"/>
      <c r="R332" s="3"/>
      <c r="S332" s="3"/>
    </row>
    <row r="333">
      <c r="A333" s="286"/>
      <c r="B333" s="286"/>
      <c r="C333" s="286"/>
      <c r="D333" s="286"/>
      <c r="E333" s="286"/>
      <c r="F333" s="3"/>
      <c r="G333" s="3"/>
      <c r="H333" s="3"/>
      <c r="I333" s="3"/>
      <c r="J333" s="3"/>
      <c r="K333" s="3"/>
      <c r="L333" s="3"/>
      <c r="M333" s="3"/>
      <c r="N333" s="3"/>
      <c r="O333" s="3"/>
      <c r="R333" s="3"/>
      <c r="S333" s="3"/>
    </row>
    <row r="334">
      <c r="A334" s="340"/>
      <c r="B334" s="340"/>
      <c r="C334" s="340"/>
      <c r="D334" s="340"/>
      <c r="E334" s="340"/>
      <c r="F334" s="3"/>
      <c r="G334" s="3"/>
      <c r="H334" s="3"/>
      <c r="I334" s="3"/>
      <c r="J334" s="3"/>
      <c r="K334" s="3"/>
      <c r="L334" s="3"/>
      <c r="M334" s="3"/>
      <c r="N334" s="3"/>
      <c r="O334" s="3"/>
      <c r="R334" s="3"/>
      <c r="S334" s="3"/>
    </row>
    <row r="335">
      <c r="A335" s="208"/>
      <c r="B335" s="208"/>
      <c r="C335" s="208"/>
      <c r="D335" s="208"/>
      <c r="E335" s="208"/>
      <c r="F335" s="3"/>
      <c r="G335" s="3"/>
      <c r="H335" s="3"/>
      <c r="I335" s="3"/>
      <c r="J335" s="3"/>
      <c r="K335" s="3"/>
      <c r="L335" s="3"/>
      <c r="M335" s="3"/>
      <c r="N335" s="3"/>
      <c r="O335" s="3"/>
      <c r="R335" s="3"/>
      <c r="S335" s="3"/>
    </row>
    <row r="336">
      <c r="A336" s="286"/>
      <c r="B336" s="286"/>
      <c r="C336" s="286"/>
      <c r="D336" s="286"/>
      <c r="E336" s="286"/>
      <c r="F336" s="3"/>
      <c r="G336" s="3"/>
      <c r="H336" s="3"/>
      <c r="I336" s="3"/>
      <c r="J336" s="3"/>
      <c r="K336" s="3"/>
      <c r="L336" s="3"/>
      <c r="M336" s="3"/>
      <c r="N336" s="3"/>
      <c r="O336" s="3"/>
      <c r="R336" s="3"/>
      <c r="S336" s="3"/>
    </row>
    <row r="337">
      <c r="A337" s="291"/>
      <c r="B337" s="286"/>
      <c r="C337" s="286"/>
      <c r="D337" s="286"/>
      <c r="E337" s="286"/>
      <c r="F337" s="3"/>
      <c r="G337" s="3"/>
      <c r="H337" s="3"/>
      <c r="I337" s="3"/>
      <c r="J337" s="3"/>
      <c r="K337" s="3"/>
      <c r="L337" s="3"/>
      <c r="M337" s="3"/>
      <c r="N337" s="3"/>
      <c r="O337" s="3"/>
      <c r="R337" s="3"/>
      <c r="S337" s="3"/>
    </row>
    <row r="338">
      <c r="A338" s="286"/>
      <c r="B338" s="286"/>
      <c r="C338" s="286"/>
      <c r="D338" s="286"/>
      <c r="E338" s="286"/>
      <c r="F338" s="3"/>
      <c r="G338" s="3"/>
      <c r="H338" s="3"/>
      <c r="I338" s="3"/>
      <c r="J338" s="3"/>
      <c r="K338" s="3"/>
      <c r="L338" s="3"/>
      <c r="M338" s="3"/>
      <c r="N338" s="3"/>
      <c r="O338" s="3"/>
      <c r="R338" s="3"/>
      <c r="S338" s="3"/>
    </row>
    <row r="339">
      <c r="A339" s="340"/>
      <c r="B339" s="340"/>
      <c r="C339" s="286"/>
      <c r="D339" s="286"/>
      <c r="E339" s="286"/>
      <c r="F339" s="3"/>
      <c r="G339" s="3"/>
      <c r="H339" s="3"/>
      <c r="I339" s="3"/>
      <c r="J339" s="3"/>
      <c r="K339" s="3"/>
      <c r="L339" s="3"/>
      <c r="M339" s="3"/>
      <c r="N339" s="3"/>
      <c r="O339" s="3"/>
      <c r="R339" s="3"/>
      <c r="S339" s="3"/>
    </row>
    <row r="340">
      <c r="A340" s="208"/>
      <c r="B340" s="386"/>
      <c r="C340" s="286"/>
      <c r="D340" s="286"/>
      <c r="E340" s="286"/>
      <c r="F340" s="3"/>
      <c r="G340" s="3"/>
      <c r="H340" s="3"/>
      <c r="I340" s="3"/>
      <c r="J340" s="3"/>
      <c r="K340" s="3"/>
      <c r="L340" s="3"/>
      <c r="M340" s="3"/>
      <c r="N340" s="3"/>
      <c r="O340" s="3"/>
      <c r="R340" s="3"/>
      <c r="S340" s="3"/>
    </row>
    <row r="341">
      <c r="A341" s="208"/>
      <c r="B341" s="386"/>
      <c r="C341" s="286"/>
      <c r="D341" s="286"/>
      <c r="E341" s="286"/>
      <c r="F341" s="3"/>
      <c r="G341" s="3"/>
      <c r="H341" s="3"/>
      <c r="I341" s="3"/>
      <c r="J341" s="3"/>
      <c r="K341" s="3"/>
      <c r="L341" s="3"/>
      <c r="M341" s="3"/>
      <c r="N341" s="3"/>
      <c r="O341" s="3"/>
      <c r="R341" s="3"/>
      <c r="S341" s="3"/>
    </row>
    <row r="342">
      <c r="A342" s="208"/>
      <c r="B342" s="386"/>
      <c r="C342" s="286"/>
      <c r="D342" s="286"/>
      <c r="E342" s="286"/>
      <c r="F342" s="3"/>
      <c r="G342" s="3"/>
      <c r="H342" s="3"/>
      <c r="I342" s="3"/>
      <c r="J342" s="3"/>
      <c r="K342" s="3"/>
      <c r="L342" s="3"/>
      <c r="M342" s="3"/>
      <c r="N342" s="3"/>
      <c r="O342" s="3"/>
      <c r="R342" s="3"/>
      <c r="S342" s="3"/>
    </row>
    <row r="343">
      <c r="A343" s="286"/>
      <c r="B343" s="286"/>
      <c r="C343" s="286"/>
      <c r="D343" s="286"/>
      <c r="E343" s="286"/>
      <c r="F343" s="3"/>
      <c r="G343" s="3"/>
      <c r="H343" s="3"/>
      <c r="I343" s="3"/>
      <c r="J343" s="3"/>
      <c r="K343" s="3"/>
      <c r="L343" s="3"/>
      <c r="M343" s="3"/>
      <c r="N343" s="3"/>
      <c r="O343" s="3"/>
      <c r="R343" s="3"/>
      <c r="S343" s="3"/>
    </row>
    <row r="344">
      <c r="A344" s="286"/>
      <c r="B344" s="286"/>
      <c r="C344" s="286"/>
      <c r="D344" s="286"/>
      <c r="E344" s="286"/>
      <c r="F344" s="3"/>
      <c r="G344" s="3"/>
      <c r="H344" s="3"/>
      <c r="I344" s="3"/>
      <c r="J344" s="3"/>
      <c r="K344" s="3"/>
      <c r="L344" s="3"/>
      <c r="M344" s="3"/>
      <c r="N344" s="3"/>
      <c r="O344" s="3"/>
      <c r="R344" s="3"/>
      <c r="S344" s="3"/>
    </row>
    <row r="345">
      <c r="A345" s="285"/>
      <c r="B345" s="286"/>
      <c r="C345" s="286"/>
      <c r="D345" s="286"/>
      <c r="E345" s="286"/>
      <c r="F345" s="3"/>
      <c r="G345" s="3"/>
      <c r="H345" s="3"/>
      <c r="I345" s="3"/>
      <c r="J345" s="3"/>
      <c r="K345" s="3"/>
      <c r="L345" s="3"/>
      <c r="M345" s="3"/>
      <c r="N345" s="3"/>
      <c r="O345" s="3"/>
      <c r="R345" s="3"/>
      <c r="S345" s="3"/>
    </row>
    <row r="346">
      <c r="A346" s="286"/>
      <c r="B346" s="286"/>
      <c r="C346" s="286"/>
      <c r="D346" s="286"/>
      <c r="E346" s="286"/>
      <c r="F346" s="3"/>
      <c r="G346" s="3"/>
      <c r="H346" s="3"/>
      <c r="I346" s="3"/>
      <c r="J346" s="3"/>
      <c r="K346" s="3"/>
      <c r="L346" s="3"/>
      <c r="M346" s="3"/>
      <c r="N346" s="3"/>
      <c r="O346" s="3"/>
      <c r="R346" s="3"/>
      <c r="S346" s="3"/>
    </row>
    <row r="347">
      <c r="A347" s="287"/>
      <c r="B347" s="286"/>
      <c r="C347" s="286"/>
      <c r="D347" s="286"/>
      <c r="E347" s="286"/>
      <c r="F347" s="3"/>
      <c r="G347" s="3"/>
      <c r="H347" s="3"/>
      <c r="I347" s="3"/>
      <c r="J347" s="3"/>
      <c r="K347" s="3"/>
      <c r="L347" s="3"/>
      <c r="M347" s="3"/>
      <c r="N347" s="3"/>
      <c r="O347" s="3"/>
      <c r="R347" s="3"/>
      <c r="S347" s="3"/>
    </row>
    <row r="348">
      <c r="A348" s="286"/>
      <c r="B348" s="286"/>
      <c r="C348" s="286"/>
      <c r="D348" s="286"/>
      <c r="E348" s="286"/>
      <c r="F348" s="3"/>
      <c r="G348" s="3"/>
      <c r="H348" s="3"/>
      <c r="I348" s="3"/>
      <c r="J348" s="3"/>
      <c r="K348" s="3"/>
      <c r="L348" s="3"/>
      <c r="M348" s="3"/>
      <c r="N348" s="3"/>
      <c r="O348" s="3"/>
      <c r="R348" s="3"/>
      <c r="S348" s="3"/>
    </row>
    <row r="349">
      <c r="A349" s="288"/>
      <c r="B349" s="286"/>
      <c r="C349" s="286"/>
      <c r="D349" s="286"/>
      <c r="E349" s="286"/>
      <c r="F349" s="3"/>
      <c r="G349" s="3"/>
      <c r="H349" s="3"/>
      <c r="I349" s="3"/>
      <c r="J349" s="3"/>
      <c r="K349" s="3"/>
      <c r="L349" s="3"/>
      <c r="M349" s="3"/>
      <c r="N349" s="3"/>
      <c r="O349" s="3"/>
      <c r="R349" s="3"/>
      <c r="S349" s="3"/>
    </row>
    <row r="350">
      <c r="A350" s="286"/>
      <c r="B350" s="286"/>
      <c r="C350" s="286"/>
      <c r="D350" s="286"/>
      <c r="E350" s="286"/>
      <c r="F350" s="3"/>
      <c r="G350" s="3"/>
      <c r="H350" s="3"/>
      <c r="I350" s="3"/>
      <c r="J350" s="3"/>
      <c r="K350" s="3"/>
      <c r="L350" s="3"/>
      <c r="M350" s="3"/>
      <c r="N350" s="3"/>
      <c r="O350" s="3"/>
      <c r="R350" s="3"/>
      <c r="S350" s="3"/>
    </row>
    <row r="351">
      <c r="A351" s="287"/>
      <c r="B351" s="286"/>
      <c r="C351" s="286"/>
      <c r="D351" s="286"/>
      <c r="E351" s="286"/>
      <c r="F351" s="3"/>
      <c r="G351" s="3"/>
      <c r="H351" s="3"/>
      <c r="I351" s="3"/>
      <c r="J351" s="3"/>
      <c r="K351" s="3"/>
      <c r="L351" s="3"/>
      <c r="M351" s="3"/>
      <c r="N351" s="3"/>
      <c r="O351" s="3"/>
      <c r="R351" s="3"/>
      <c r="S351" s="3"/>
    </row>
    <row r="352">
      <c r="A352" s="286"/>
      <c r="B352" s="286"/>
      <c r="C352" s="286"/>
      <c r="D352" s="286"/>
      <c r="E352" s="286"/>
      <c r="F352" s="3"/>
      <c r="G352" s="3"/>
      <c r="H352" s="3"/>
      <c r="I352" s="3"/>
      <c r="J352" s="3"/>
      <c r="K352" s="3"/>
      <c r="L352" s="3"/>
      <c r="M352" s="3"/>
      <c r="N352" s="3"/>
      <c r="O352" s="3"/>
      <c r="R352" s="3"/>
      <c r="S352" s="3"/>
    </row>
    <row r="353">
      <c r="A353" s="291"/>
      <c r="B353" s="286"/>
      <c r="C353" s="286"/>
      <c r="D353" s="286"/>
      <c r="E353" s="286"/>
      <c r="F353" s="3"/>
      <c r="G353" s="3"/>
      <c r="H353" s="3"/>
      <c r="I353" s="3"/>
      <c r="J353" s="3"/>
      <c r="K353" s="3"/>
      <c r="L353" s="3"/>
      <c r="M353" s="3"/>
      <c r="N353" s="3"/>
      <c r="O353" s="3"/>
      <c r="R353" s="3"/>
      <c r="S353" s="3"/>
    </row>
    <row r="354">
      <c r="A354" s="286"/>
      <c r="B354" s="286"/>
      <c r="C354" s="286"/>
      <c r="D354" s="286"/>
      <c r="E354" s="286"/>
      <c r="F354" s="3"/>
      <c r="G354" s="3"/>
      <c r="H354" s="3"/>
      <c r="I354" s="3"/>
      <c r="J354" s="3"/>
      <c r="K354" s="3"/>
      <c r="L354" s="3"/>
      <c r="M354" s="3"/>
      <c r="N354" s="3"/>
      <c r="O354" s="3"/>
      <c r="R354" s="3"/>
      <c r="S354" s="3"/>
    </row>
    <row r="355">
      <c r="A355" s="340"/>
      <c r="B355" s="340"/>
      <c r="C355" s="340"/>
      <c r="D355" s="340"/>
      <c r="E355" s="340"/>
      <c r="F355" s="3"/>
      <c r="G355" s="3"/>
      <c r="H355" s="3"/>
      <c r="I355" s="3"/>
      <c r="J355" s="3"/>
      <c r="K355" s="3"/>
      <c r="L355" s="3"/>
      <c r="M355" s="3"/>
      <c r="N355" s="3"/>
      <c r="O355" s="3"/>
      <c r="R355" s="3"/>
      <c r="S355" s="3"/>
    </row>
    <row r="356">
      <c r="A356" s="208"/>
      <c r="B356" s="208"/>
      <c r="C356" s="208"/>
      <c r="D356" s="208"/>
      <c r="E356" s="208"/>
      <c r="F356" s="3"/>
      <c r="G356" s="3"/>
      <c r="H356" s="3"/>
      <c r="I356" s="3"/>
      <c r="J356" s="3"/>
      <c r="K356" s="3"/>
      <c r="L356" s="3"/>
      <c r="M356" s="3"/>
      <c r="N356" s="3"/>
      <c r="O356" s="3"/>
      <c r="R356" s="3"/>
      <c r="S356" s="3"/>
    </row>
    <row r="357">
      <c r="A357" s="208"/>
      <c r="B357" s="208"/>
      <c r="C357" s="208"/>
      <c r="D357" s="208"/>
      <c r="E357" s="208"/>
      <c r="F357" s="3"/>
      <c r="G357" s="3"/>
      <c r="H357" s="3"/>
      <c r="I357" s="3"/>
      <c r="J357" s="3"/>
      <c r="K357" s="3"/>
      <c r="L357" s="3"/>
      <c r="M357" s="3"/>
      <c r="N357" s="3"/>
      <c r="O357" s="3"/>
      <c r="R357" s="3"/>
      <c r="S357" s="3"/>
    </row>
    <row r="358">
      <c r="A358" s="208"/>
      <c r="B358" s="208"/>
      <c r="C358" s="208"/>
      <c r="D358" s="208"/>
      <c r="E358" s="208"/>
      <c r="F358" s="3"/>
      <c r="G358" s="3"/>
      <c r="H358" s="3"/>
      <c r="I358" s="3"/>
      <c r="J358" s="3"/>
      <c r="K358" s="3"/>
      <c r="L358" s="3"/>
      <c r="M358" s="3"/>
      <c r="N358" s="3"/>
      <c r="O358" s="3"/>
      <c r="R358" s="3"/>
      <c r="S358" s="3"/>
    </row>
    <row r="359">
      <c r="A359" s="208"/>
      <c r="B359" s="208"/>
      <c r="C359" s="208"/>
      <c r="D359" s="208"/>
      <c r="E359" s="208"/>
      <c r="F359" s="3"/>
      <c r="G359" s="3"/>
      <c r="H359" s="3"/>
      <c r="I359" s="3"/>
      <c r="J359" s="3"/>
      <c r="K359" s="3"/>
      <c r="L359" s="3"/>
      <c r="M359" s="3"/>
      <c r="N359" s="3"/>
      <c r="O359" s="3"/>
      <c r="R359" s="3"/>
      <c r="S359" s="3"/>
    </row>
    <row r="360">
      <c r="A360" s="208"/>
      <c r="B360" s="208"/>
      <c r="C360" s="208"/>
      <c r="D360" s="208"/>
      <c r="E360" s="208"/>
      <c r="F360" s="3"/>
      <c r="G360" s="3"/>
      <c r="H360" s="3"/>
      <c r="I360" s="3"/>
      <c r="J360" s="3"/>
      <c r="K360" s="3"/>
      <c r="L360" s="3"/>
      <c r="M360" s="3"/>
      <c r="N360" s="3"/>
      <c r="O360" s="3"/>
      <c r="R360" s="3"/>
      <c r="S360" s="3"/>
    </row>
    <row r="361">
      <c r="A361" s="208"/>
      <c r="B361" s="208"/>
      <c r="C361" s="208"/>
      <c r="D361" s="208"/>
      <c r="E361" s="208"/>
      <c r="F361" s="3"/>
      <c r="G361" s="3"/>
      <c r="H361" s="3"/>
      <c r="I361" s="3"/>
      <c r="J361" s="3"/>
      <c r="K361" s="3"/>
      <c r="L361" s="3"/>
      <c r="M361" s="3"/>
      <c r="N361" s="3"/>
      <c r="O361" s="3"/>
      <c r="R361" s="3"/>
      <c r="S361" s="3"/>
    </row>
    <row r="362">
      <c r="A362" s="286"/>
      <c r="B362" s="286"/>
      <c r="C362" s="286"/>
      <c r="D362" s="286"/>
      <c r="E362" s="286"/>
      <c r="F362" s="3"/>
      <c r="G362" s="3"/>
      <c r="H362" s="3"/>
      <c r="I362" s="3"/>
      <c r="J362" s="3"/>
      <c r="K362" s="3"/>
      <c r="L362" s="3"/>
      <c r="M362" s="3"/>
      <c r="N362" s="3"/>
      <c r="O362" s="3"/>
      <c r="R362" s="3"/>
      <c r="S362" s="3"/>
    </row>
    <row r="363">
      <c r="A363" s="291"/>
      <c r="B363" s="286"/>
      <c r="C363" s="286"/>
      <c r="D363" s="286"/>
      <c r="E363" s="286"/>
      <c r="F363" s="3"/>
      <c r="G363" s="3"/>
      <c r="H363" s="3"/>
      <c r="I363" s="3"/>
      <c r="J363" s="3"/>
      <c r="K363" s="3"/>
      <c r="L363" s="3"/>
      <c r="M363" s="3"/>
      <c r="N363" s="3"/>
      <c r="O363" s="3"/>
      <c r="R363" s="3"/>
      <c r="S363" s="3"/>
    </row>
    <row r="364">
      <c r="A364" s="286"/>
      <c r="B364" s="286"/>
      <c r="C364" s="286"/>
      <c r="D364" s="286"/>
      <c r="E364" s="286"/>
      <c r="F364" s="3"/>
      <c r="G364" s="3"/>
      <c r="H364" s="3"/>
      <c r="I364" s="3"/>
      <c r="J364" s="3"/>
      <c r="K364" s="3"/>
      <c r="L364" s="3"/>
      <c r="M364" s="3"/>
      <c r="N364" s="3"/>
      <c r="O364" s="3"/>
      <c r="R364" s="3"/>
      <c r="S364" s="3"/>
    </row>
    <row r="365">
      <c r="A365" s="340"/>
      <c r="B365" s="340"/>
      <c r="C365" s="340"/>
      <c r="D365" s="340"/>
      <c r="E365" s="340"/>
      <c r="F365" s="3"/>
      <c r="G365" s="3"/>
      <c r="H365" s="3"/>
      <c r="I365" s="3"/>
      <c r="J365" s="3"/>
      <c r="K365" s="3"/>
      <c r="L365" s="3"/>
      <c r="M365" s="3"/>
      <c r="N365" s="3"/>
      <c r="O365" s="3"/>
      <c r="R365" s="3"/>
      <c r="S365" s="3"/>
    </row>
    <row r="366">
      <c r="A366" s="208"/>
      <c r="B366" s="208"/>
      <c r="C366" s="208"/>
      <c r="D366" s="208"/>
      <c r="E366" s="208"/>
      <c r="F366" s="3"/>
      <c r="G366" s="3"/>
      <c r="H366" s="3"/>
      <c r="I366" s="3"/>
      <c r="J366" s="3"/>
      <c r="K366" s="3"/>
      <c r="L366" s="3"/>
      <c r="M366" s="3"/>
      <c r="N366" s="3"/>
      <c r="O366" s="3"/>
      <c r="R366" s="3"/>
      <c r="S366" s="3"/>
    </row>
    <row r="367">
      <c r="A367" s="286"/>
      <c r="B367" s="286"/>
      <c r="C367" s="286"/>
      <c r="D367" s="286"/>
      <c r="E367" s="286"/>
      <c r="F367" s="3"/>
      <c r="G367" s="3"/>
      <c r="H367" s="3"/>
      <c r="I367" s="3"/>
      <c r="J367" s="3"/>
      <c r="K367" s="3"/>
      <c r="L367" s="3"/>
      <c r="M367" s="3"/>
      <c r="N367" s="3"/>
      <c r="O367" s="3"/>
      <c r="R367" s="3"/>
      <c r="S367" s="3"/>
    </row>
    <row r="368">
      <c r="A368" s="291"/>
      <c r="B368" s="286"/>
      <c r="C368" s="286"/>
      <c r="D368" s="286"/>
      <c r="E368" s="286"/>
      <c r="F368" s="3"/>
      <c r="G368" s="3"/>
      <c r="H368" s="3"/>
      <c r="I368" s="3"/>
      <c r="J368" s="3"/>
      <c r="K368" s="3"/>
      <c r="L368" s="3"/>
      <c r="M368" s="3"/>
      <c r="N368" s="3"/>
      <c r="O368" s="3"/>
      <c r="R368" s="3"/>
      <c r="S368" s="3"/>
    </row>
    <row r="369">
      <c r="A369" s="286"/>
      <c r="B369" s="286"/>
      <c r="C369" s="286"/>
      <c r="D369" s="286"/>
      <c r="E369" s="286"/>
      <c r="F369" s="3"/>
      <c r="G369" s="3"/>
      <c r="H369" s="3"/>
      <c r="I369" s="3"/>
      <c r="J369" s="3"/>
      <c r="K369" s="3"/>
      <c r="L369" s="3"/>
      <c r="M369" s="3"/>
      <c r="N369" s="3"/>
      <c r="O369" s="3"/>
      <c r="R369" s="3"/>
      <c r="S369" s="3"/>
    </row>
    <row r="370">
      <c r="A370" s="340"/>
      <c r="B370" s="340"/>
      <c r="C370" s="340"/>
      <c r="D370" s="340"/>
      <c r="E370" s="340"/>
      <c r="F370" s="3"/>
      <c r="G370" s="3"/>
      <c r="H370" s="3"/>
      <c r="I370" s="3"/>
      <c r="J370" s="3"/>
      <c r="K370" s="3"/>
      <c r="L370" s="3"/>
      <c r="M370" s="3"/>
      <c r="N370" s="3"/>
      <c r="O370" s="3"/>
      <c r="R370" s="3"/>
      <c r="S370" s="3"/>
    </row>
    <row r="371">
      <c r="A371" s="208"/>
      <c r="B371" s="208"/>
      <c r="C371" s="208"/>
      <c r="D371" s="208"/>
      <c r="E371" s="208"/>
      <c r="F371" s="3"/>
      <c r="G371" s="3"/>
      <c r="H371" s="3"/>
      <c r="I371" s="3"/>
      <c r="J371" s="3"/>
      <c r="K371" s="3"/>
      <c r="L371" s="3"/>
      <c r="M371" s="3"/>
      <c r="N371" s="3"/>
      <c r="O371" s="3"/>
      <c r="R371" s="3"/>
      <c r="S371" s="3"/>
    </row>
    <row r="372">
      <c r="A372" s="286"/>
      <c r="B372" s="286"/>
      <c r="C372" s="286"/>
      <c r="D372" s="286"/>
      <c r="E372" s="286"/>
      <c r="F372" s="3"/>
      <c r="G372" s="3"/>
      <c r="H372" s="3"/>
      <c r="I372" s="3"/>
      <c r="J372" s="3"/>
      <c r="K372" s="3"/>
      <c r="L372" s="3"/>
      <c r="M372" s="3"/>
      <c r="N372" s="3"/>
      <c r="O372" s="3"/>
      <c r="R372" s="3"/>
      <c r="S372" s="3"/>
    </row>
    <row r="373">
      <c r="A373" s="285"/>
      <c r="B373" s="286"/>
      <c r="C373" s="286"/>
      <c r="D373" s="286"/>
      <c r="E373" s="286"/>
      <c r="F373" s="3"/>
      <c r="G373" s="3"/>
      <c r="H373" s="3"/>
      <c r="I373" s="3"/>
      <c r="J373" s="3"/>
      <c r="K373" s="3"/>
      <c r="L373" s="3"/>
      <c r="M373" s="3"/>
      <c r="N373" s="3"/>
      <c r="O373" s="3"/>
      <c r="R373" s="3"/>
      <c r="S373" s="3"/>
    </row>
    <row r="374">
      <c r="A374" s="286"/>
      <c r="B374" s="286"/>
      <c r="C374" s="286"/>
      <c r="D374" s="286"/>
      <c r="E374" s="286"/>
      <c r="F374" s="3"/>
      <c r="G374" s="3"/>
      <c r="H374" s="3"/>
      <c r="I374" s="3"/>
      <c r="J374" s="3"/>
      <c r="K374" s="3"/>
      <c r="L374" s="3"/>
      <c r="M374" s="3"/>
      <c r="N374" s="3"/>
      <c r="O374" s="3"/>
      <c r="R374" s="3"/>
      <c r="S374" s="3"/>
    </row>
    <row r="375">
      <c r="A375" s="287"/>
      <c r="B375" s="286"/>
      <c r="C375" s="286"/>
      <c r="D375" s="286"/>
      <c r="E375" s="286"/>
      <c r="F375" s="3"/>
      <c r="G375" s="3"/>
      <c r="H375" s="3"/>
      <c r="I375" s="3"/>
      <c r="J375" s="3"/>
      <c r="K375" s="3"/>
      <c r="L375" s="3"/>
      <c r="M375" s="3"/>
      <c r="N375" s="3"/>
      <c r="O375" s="3"/>
      <c r="R375" s="3"/>
      <c r="S375" s="3"/>
    </row>
    <row r="376">
      <c r="A376" s="286"/>
      <c r="B376" s="286"/>
      <c r="C376" s="286"/>
      <c r="D376" s="286"/>
      <c r="E376" s="286"/>
      <c r="F376" s="3"/>
      <c r="G376" s="3"/>
      <c r="H376" s="3"/>
      <c r="I376" s="3"/>
      <c r="J376" s="3"/>
      <c r="K376" s="3"/>
      <c r="L376" s="3"/>
      <c r="M376" s="3"/>
      <c r="N376" s="3"/>
      <c r="O376" s="3"/>
      <c r="R376" s="3"/>
      <c r="S376" s="3"/>
    </row>
    <row r="377">
      <c r="A377" s="288"/>
      <c r="B377" s="286"/>
      <c r="C377" s="286"/>
      <c r="D377" s="286"/>
      <c r="E377" s="286"/>
      <c r="F377" s="3"/>
      <c r="G377" s="3"/>
      <c r="H377" s="3"/>
      <c r="I377" s="3"/>
      <c r="J377" s="3"/>
      <c r="K377" s="3"/>
      <c r="L377" s="3"/>
      <c r="M377" s="3"/>
      <c r="N377" s="3"/>
      <c r="O377" s="3"/>
      <c r="R377" s="3"/>
      <c r="S377" s="3"/>
    </row>
    <row r="378">
      <c r="A378" s="286"/>
      <c r="B378" s="286"/>
      <c r="C378" s="286"/>
      <c r="D378" s="286"/>
      <c r="E378" s="286"/>
      <c r="F378" s="3"/>
      <c r="G378" s="3"/>
      <c r="H378" s="3"/>
      <c r="I378" s="3"/>
      <c r="J378" s="3"/>
      <c r="K378" s="3"/>
      <c r="L378" s="3"/>
      <c r="M378" s="3"/>
      <c r="N378" s="3"/>
      <c r="O378" s="3"/>
      <c r="R378" s="3"/>
      <c r="S378" s="3"/>
    </row>
    <row r="379">
      <c r="A379" s="287"/>
      <c r="B379" s="286"/>
      <c r="C379" s="286"/>
      <c r="D379" s="286"/>
      <c r="E379" s="286"/>
      <c r="F379" s="3"/>
      <c r="G379" s="3"/>
      <c r="H379" s="3"/>
      <c r="I379" s="3"/>
      <c r="J379" s="3"/>
      <c r="K379" s="3"/>
      <c r="L379" s="3"/>
      <c r="M379" s="3"/>
      <c r="N379" s="3"/>
      <c r="O379" s="3"/>
      <c r="R379" s="3"/>
      <c r="S379" s="3"/>
    </row>
    <row r="380">
      <c r="A380" s="286"/>
      <c r="B380" s="286"/>
      <c r="C380" s="286"/>
      <c r="D380" s="286"/>
      <c r="E380" s="286"/>
      <c r="F380" s="3"/>
      <c r="G380" s="3"/>
      <c r="H380" s="3"/>
      <c r="I380" s="3"/>
      <c r="J380" s="3"/>
      <c r="K380" s="3"/>
      <c r="L380" s="3"/>
      <c r="M380" s="3"/>
      <c r="N380" s="3"/>
      <c r="O380" s="3"/>
      <c r="R380" s="3"/>
      <c r="S380" s="3"/>
    </row>
    <row r="381">
      <c r="A381" s="291"/>
      <c r="B381" s="286"/>
      <c r="C381" s="286"/>
      <c r="D381" s="286"/>
      <c r="E381" s="286"/>
      <c r="F381" s="3"/>
      <c r="G381" s="3"/>
      <c r="H381" s="3"/>
      <c r="I381" s="3"/>
      <c r="J381" s="3"/>
      <c r="K381" s="3"/>
      <c r="L381" s="3"/>
      <c r="M381" s="3"/>
      <c r="N381" s="3"/>
      <c r="O381" s="3"/>
      <c r="R381" s="3"/>
      <c r="S381" s="3"/>
    </row>
    <row r="382">
      <c r="A382" s="286"/>
      <c r="B382" s="286"/>
      <c r="C382" s="286"/>
      <c r="D382" s="286"/>
      <c r="E382" s="286"/>
      <c r="F382" s="3"/>
      <c r="G382" s="3"/>
      <c r="H382" s="3"/>
      <c r="I382" s="3"/>
      <c r="J382" s="3"/>
      <c r="K382" s="3"/>
      <c r="L382" s="3"/>
      <c r="M382" s="3"/>
      <c r="N382" s="3"/>
      <c r="O382" s="3"/>
      <c r="R382" s="3"/>
      <c r="S382" s="3"/>
    </row>
    <row r="383">
      <c r="A383" s="340"/>
      <c r="B383" s="340"/>
      <c r="C383" s="340"/>
      <c r="D383" s="340"/>
      <c r="E383" s="340"/>
      <c r="F383" s="3"/>
      <c r="G383" s="3"/>
      <c r="H383" s="3"/>
      <c r="I383" s="3"/>
      <c r="J383" s="3"/>
      <c r="K383" s="3"/>
      <c r="L383" s="3"/>
      <c r="M383" s="3"/>
      <c r="N383" s="3"/>
      <c r="O383" s="3"/>
      <c r="R383" s="3"/>
      <c r="S383" s="3"/>
    </row>
    <row r="384">
      <c r="A384" s="208"/>
      <c r="B384" s="208"/>
      <c r="C384" s="208"/>
      <c r="D384" s="208"/>
      <c r="E384" s="208"/>
      <c r="F384" s="3"/>
      <c r="G384" s="3"/>
      <c r="H384" s="3"/>
      <c r="I384" s="3"/>
      <c r="J384" s="3"/>
      <c r="K384" s="3"/>
      <c r="L384" s="3"/>
      <c r="M384" s="3"/>
      <c r="N384" s="3"/>
      <c r="O384" s="3"/>
      <c r="R384" s="3"/>
      <c r="S384" s="3"/>
    </row>
    <row r="385">
      <c r="A385" s="208"/>
      <c r="B385" s="208"/>
      <c r="C385" s="208"/>
      <c r="D385" s="208"/>
      <c r="E385" s="208"/>
      <c r="F385" s="3"/>
      <c r="G385" s="3"/>
      <c r="H385" s="3"/>
      <c r="I385" s="3"/>
      <c r="J385" s="3"/>
      <c r="K385" s="3"/>
      <c r="L385" s="3"/>
      <c r="M385" s="3"/>
      <c r="N385" s="3"/>
      <c r="O385" s="3"/>
      <c r="R385" s="3"/>
      <c r="S385" s="3"/>
    </row>
    <row r="386">
      <c r="A386" s="208"/>
      <c r="B386" s="208"/>
      <c r="C386" s="208"/>
      <c r="D386" s="208"/>
      <c r="E386" s="208"/>
      <c r="F386" s="3"/>
      <c r="G386" s="3"/>
      <c r="H386" s="3"/>
      <c r="I386" s="3"/>
      <c r="J386" s="3"/>
      <c r="K386" s="3"/>
      <c r="L386" s="3"/>
      <c r="M386" s="3"/>
      <c r="N386" s="3"/>
      <c r="O386" s="3"/>
      <c r="R386" s="3"/>
      <c r="S386" s="3"/>
    </row>
    <row r="387">
      <c r="A387" s="208"/>
      <c r="B387" s="208"/>
      <c r="C387" s="208"/>
      <c r="D387" s="208"/>
      <c r="E387" s="208"/>
      <c r="F387" s="3"/>
      <c r="G387" s="3"/>
      <c r="H387" s="3"/>
      <c r="I387" s="3"/>
      <c r="J387" s="3"/>
      <c r="K387" s="3"/>
      <c r="L387" s="3"/>
      <c r="M387" s="3"/>
      <c r="N387" s="3"/>
      <c r="O387" s="3"/>
      <c r="R387" s="3"/>
      <c r="S387" s="3"/>
    </row>
    <row r="388">
      <c r="A388" s="208"/>
      <c r="B388" s="208"/>
      <c r="C388" s="208"/>
      <c r="D388" s="208"/>
      <c r="E388" s="208"/>
      <c r="F388" s="3"/>
      <c r="G388" s="3"/>
      <c r="H388" s="3"/>
      <c r="I388" s="3"/>
      <c r="J388" s="3"/>
      <c r="K388" s="3"/>
      <c r="L388" s="3"/>
      <c r="M388" s="3"/>
      <c r="N388" s="3"/>
      <c r="O388" s="3"/>
      <c r="R388" s="3"/>
      <c r="S388" s="3"/>
    </row>
    <row r="389">
      <c r="A389" s="208"/>
      <c r="B389" s="208"/>
      <c r="C389" s="208"/>
      <c r="D389" s="208"/>
      <c r="E389" s="208"/>
      <c r="F389" s="3"/>
      <c r="G389" s="3"/>
      <c r="H389" s="3"/>
      <c r="I389" s="3"/>
      <c r="J389" s="3"/>
      <c r="K389" s="3"/>
      <c r="L389" s="3"/>
      <c r="M389" s="3"/>
      <c r="N389" s="3"/>
      <c r="O389" s="3"/>
      <c r="R389" s="3"/>
      <c r="S389" s="3"/>
    </row>
    <row r="390">
      <c r="A390" s="286"/>
      <c r="B390" s="286"/>
      <c r="C390" s="286"/>
      <c r="D390" s="286"/>
      <c r="E390" s="286"/>
      <c r="F390" s="3"/>
      <c r="G390" s="3"/>
      <c r="H390" s="3"/>
      <c r="I390" s="3"/>
      <c r="J390" s="3"/>
      <c r="K390" s="3"/>
      <c r="L390" s="3"/>
      <c r="M390" s="3"/>
      <c r="N390" s="3"/>
      <c r="O390" s="3"/>
      <c r="R390" s="3"/>
      <c r="S390" s="3"/>
    </row>
    <row r="391">
      <c r="A391" s="291"/>
      <c r="B391" s="286"/>
      <c r="C391" s="286"/>
      <c r="D391" s="286"/>
      <c r="E391" s="286"/>
      <c r="F391" s="3"/>
      <c r="G391" s="3"/>
      <c r="H391" s="3"/>
      <c r="I391" s="3"/>
      <c r="J391" s="3"/>
      <c r="K391" s="3"/>
      <c r="L391" s="3"/>
      <c r="M391" s="3"/>
      <c r="N391" s="3"/>
      <c r="O391" s="3"/>
      <c r="R391" s="3"/>
      <c r="S391" s="3"/>
    </row>
    <row r="392">
      <c r="A392" s="286"/>
      <c r="B392" s="286"/>
      <c r="C392" s="286"/>
      <c r="D392" s="286"/>
      <c r="E392" s="286"/>
      <c r="F392" s="3"/>
      <c r="G392" s="3"/>
      <c r="H392" s="3"/>
      <c r="I392" s="3"/>
      <c r="J392" s="3"/>
      <c r="K392" s="3"/>
      <c r="L392" s="3"/>
      <c r="M392" s="3"/>
      <c r="N392" s="3"/>
      <c r="O392" s="3"/>
      <c r="R392" s="3"/>
      <c r="S392" s="3"/>
    </row>
    <row r="393">
      <c r="A393" s="340"/>
      <c r="B393" s="340"/>
      <c r="C393" s="340"/>
      <c r="D393" s="340"/>
      <c r="E393" s="340"/>
      <c r="F393" s="3"/>
      <c r="G393" s="3"/>
      <c r="H393" s="3"/>
      <c r="I393" s="3"/>
      <c r="J393" s="3"/>
      <c r="K393" s="3"/>
      <c r="L393" s="3"/>
      <c r="M393" s="3"/>
      <c r="N393" s="3"/>
      <c r="O393" s="3"/>
      <c r="R393" s="3"/>
      <c r="S393" s="3"/>
    </row>
    <row r="394">
      <c r="A394" s="208"/>
      <c r="B394" s="208"/>
      <c r="C394" s="208"/>
      <c r="D394" s="208"/>
      <c r="E394" s="208"/>
      <c r="F394" s="3"/>
      <c r="G394" s="3"/>
      <c r="H394" s="3"/>
      <c r="I394" s="3"/>
      <c r="J394" s="3"/>
      <c r="K394" s="3"/>
      <c r="L394" s="3"/>
      <c r="M394" s="3"/>
      <c r="N394" s="3"/>
      <c r="O394" s="3"/>
      <c r="R394" s="3"/>
      <c r="S394" s="3"/>
    </row>
    <row r="395">
      <c r="A395" s="286"/>
      <c r="B395" s="286"/>
      <c r="C395" s="286"/>
      <c r="D395" s="286"/>
      <c r="E395" s="286"/>
      <c r="F395" s="3"/>
      <c r="G395" s="3"/>
      <c r="H395" s="3"/>
      <c r="I395" s="3"/>
      <c r="J395" s="3"/>
      <c r="K395" s="3"/>
      <c r="L395" s="3"/>
      <c r="M395" s="3"/>
      <c r="N395" s="3"/>
      <c r="O395" s="3"/>
      <c r="R395" s="3"/>
      <c r="S395" s="3"/>
    </row>
    <row r="396">
      <c r="A396" s="287"/>
      <c r="B396" s="286"/>
      <c r="C396" s="286"/>
      <c r="D396" s="286"/>
      <c r="E396" s="286"/>
      <c r="F396" s="3"/>
      <c r="G396" s="3"/>
      <c r="H396" s="3"/>
      <c r="I396" s="3"/>
      <c r="J396" s="3"/>
      <c r="K396" s="3"/>
      <c r="L396" s="3"/>
      <c r="M396" s="3"/>
      <c r="N396" s="3"/>
      <c r="O396" s="3"/>
      <c r="R396" s="3"/>
      <c r="S396" s="3"/>
    </row>
    <row r="397">
      <c r="A397" s="286"/>
      <c r="B397" s="286"/>
      <c r="C397" s="286"/>
      <c r="D397" s="286"/>
      <c r="E397" s="286"/>
      <c r="F397" s="3"/>
      <c r="G397" s="3"/>
      <c r="H397" s="3"/>
      <c r="I397" s="3"/>
      <c r="J397" s="3"/>
      <c r="K397" s="3"/>
      <c r="L397" s="3"/>
      <c r="M397" s="3"/>
      <c r="N397" s="3"/>
      <c r="O397" s="3"/>
      <c r="R397" s="3"/>
      <c r="S397" s="3"/>
    </row>
    <row r="398">
      <c r="A398" s="285"/>
      <c r="B398" s="286"/>
      <c r="C398" s="286"/>
      <c r="D398" s="286"/>
      <c r="E398" s="286"/>
      <c r="F398" s="3"/>
      <c r="G398" s="3"/>
      <c r="H398" s="3"/>
      <c r="I398" s="3"/>
      <c r="J398" s="3"/>
      <c r="K398" s="3"/>
      <c r="L398" s="3"/>
      <c r="M398" s="3"/>
      <c r="N398" s="3"/>
      <c r="O398" s="3"/>
      <c r="R398" s="3"/>
      <c r="S398" s="3"/>
    </row>
    <row r="399">
      <c r="A399" s="286"/>
      <c r="B399" s="286"/>
      <c r="C399" s="286"/>
      <c r="D399" s="286"/>
      <c r="E399" s="286"/>
      <c r="F399" s="3"/>
      <c r="G399" s="3"/>
      <c r="H399" s="3"/>
      <c r="I399" s="3"/>
      <c r="J399" s="3"/>
      <c r="K399" s="3"/>
      <c r="L399" s="3"/>
      <c r="M399" s="3"/>
      <c r="N399" s="3"/>
      <c r="O399" s="3"/>
      <c r="R399" s="3"/>
      <c r="S399" s="3"/>
    </row>
    <row r="400">
      <c r="A400" s="287"/>
      <c r="B400" s="286"/>
      <c r="C400" s="286"/>
      <c r="D400" s="286"/>
      <c r="E400" s="286"/>
      <c r="F400" s="3"/>
      <c r="G400" s="3"/>
      <c r="H400" s="3"/>
      <c r="I400" s="3"/>
      <c r="J400" s="3"/>
      <c r="K400" s="3"/>
      <c r="L400" s="3"/>
      <c r="M400" s="3"/>
      <c r="N400" s="3"/>
      <c r="O400" s="3"/>
      <c r="R400" s="3"/>
      <c r="S400" s="3"/>
    </row>
    <row r="401">
      <c r="A401" s="286"/>
      <c r="B401" s="286"/>
      <c r="C401" s="286"/>
      <c r="D401" s="286"/>
      <c r="E401" s="286"/>
      <c r="F401" s="3"/>
      <c r="G401" s="3"/>
      <c r="H401" s="3"/>
      <c r="I401" s="3"/>
      <c r="J401" s="3"/>
      <c r="K401" s="3"/>
      <c r="L401" s="3"/>
      <c r="M401" s="3"/>
      <c r="N401" s="3"/>
      <c r="O401" s="3"/>
      <c r="R401" s="3"/>
      <c r="S401" s="3"/>
    </row>
    <row r="402">
      <c r="A402" s="288"/>
      <c r="B402" s="286"/>
      <c r="C402" s="286"/>
      <c r="D402" s="286"/>
      <c r="E402" s="286"/>
      <c r="F402" s="3"/>
      <c r="G402" s="3"/>
      <c r="H402" s="3"/>
      <c r="I402" s="3"/>
      <c r="J402" s="3"/>
      <c r="K402" s="3"/>
      <c r="L402" s="3"/>
      <c r="M402" s="3"/>
      <c r="N402" s="3"/>
      <c r="O402" s="3"/>
      <c r="R402" s="3"/>
      <c r="S402" s="3"/>
    </row>
    <row r="403">
      <c r="A403" s="286"/>
      <c r="B403" s="286"/>
      <c r="C403" s="286"/>
      <c r="D403" s="286"/>
      <c r="E403" s="286"/>
      <c r="F403" s="3"/>
      <c r="G403" s="3"/>
      <c r="H403" s="3"/>
      <c r="I403" s="3"/>
      <c r="J403" s="3"/>
      <c r="K403" s="3"/>
      <c r="L403" s="3"/>
      <c r="M403" s="3"/>
      <c r="N403" s="3"/>
      <c r="O403" s="3"/>
      <c r="R403" s="3"/>
      <c r="S403" s="3"/>
    </row>
    <row r="404">
      <c r="A404" s="287"/>
      <c r="B404" s="286"/>
      <c r="C404" s="286"/>
      <c r="D404" s="286"/>
      <c r="E404" s="286"/>
      <c r="F404" s="3"/>
      <c r="G404" s="3"/>
      <c r="H404" s="3"/>
      <c r="I404" s="3"/>
      <c r="J404" s="3"/>
      <c r="K404" s="3"/>
      <c r="L404" s="3"/>
      <c r="M404" s="3"/>
      <c r="N404" s="3"/>
      <c r="O404" s="3"/>
      <c r="R404" s="3"/>
      <c r="S404" s="3"/>
    </row>
    <row r="405">
      <c r="A405" s="286"/>
      <c r="B405" s="286"/>
      <c r="C405" s="286"/>
      <c r="D405" s="286"/>
      <c r="E405" s="286"/>
      <c r="F405" s="3"/>
      <c r="G405" s="3"/>
      <c r="H405" s="3"/>
      <c r="I405" s="3"/>
      <c r="J405" s="3"/>
      <c r="K405" s="3"/>
      <c r="L405" s="3"/>
      <c r="M405" s="3"/>
      <c r="N405" s="3"/>
      <c r="O405" s="3"/>
      <c r="R405" s="3"/>
      <c r="S405" s="3"/>
    </row>
    <row r="406">
      <c r="A406" s="291"/>
      <c r="B406" s="286"/>
      <c r="C406" s="286"/>
      <c r="D406" s="286"/>
      <c r="E406" s="286"/>
      <c r="F406" s="3"/>
      <c r="G406" s="3"/>
      <c r="H406" s="3"/>
      <c r="I406" s="3"/>
      <c r="J406" s="3"/>
      <c r="K406" s="3"/>
      <c r="L406" s="3"/>
      <c r="M406" s="3"/>
      <c r="N406" s="3"/>
      <c r="O406" s="3"/>
      <c r="R406" s="3"/>
      <c r="S406" s="3"/>
    </row>
    <row r="407">
      <c r="A407" s="286"/>
      <c r="B407" s="286"/>
      <c r="C407" s="286"/>
      <c r="D407" s="286"/>
      <c r="E407" s="286"/>
      <c r="F407" s="3"/>
      <c r="G407" s="3"/>
      <c r="H407" s="3"/>
      <c r="I407" s="3"/>
      <c r="J407" s="3"/>
      <c r="K407" s="3"/>
      <c r="L407" s="3"/>
      <c r="M407" s="3"/>
      <c r="N407" s="3"/>
      <c r="O407" s="3"/>
      <c r="R407" s="3"/>
      <c r="S407" s="3"/>
    </row>
    <row r="408">
      <c r="A408" s="340"/>
      <c r="B408" s="340"/>
      <c r="C408" s="340"/>
      <c r="D408" s="340"/>
      <c r="E408" s="340"/>
      <c r="F408" s="3"/>
      <c r="G408" s="3"/>
      <c r="H408" s="3"/>
      <c r="I408" s="3"/>
      <c r="J408" s="3"/>
      <c r="K408" s="3"/>
      <c r="L408" s="3"/>
      <c r="M408" s="3"/>
      <c r="N408" s="3"/>
      <c r="O408" s="3"/>
      <c r="R408" s="3"/>
      <c r="S408" s="3"/>
    </row>
    <row r="409">
      <c r="A409" s="208"/>
      <c r="B409" s="208"/>
      <c r="C409" s="208"/>
      <c r="D409" s="208"/>
      <c r="E409" s="208"/>
      <c r="F409" s="3"/>
      <c r="G409" s="3"/>
      <c r="H409" s="3"/>
      <c r="I409" s="3"/>
      <c r="J409" s="3"/>
      <c r="K409" s="3"/>
      <c r="L409" s="3"/>
      <c r="M409" s="3"/>
      <c r="N409" s="3"/>
      <c r="O409" s="3"/>
      <c r="R409" s="3"/>
      <c r="S409" s="3"/>
    </row>
    <row r="410">
      <c r="A410" s="208"/>
      <c r="B410" s="208"/>
      <c r="C410" s="208"/>
      <c r="D410" s="208"/>
      <c r="E410" s="208"/>
      <c r="F410" s="3"/>
      <c r="G410" s="3"/>
      <c r="H410" s="3"/>
      <c r="I410" s="3"/>
      <c r="J410" s="3"/>
      <c r="K410" s="3"/>
      <c r="L410" s="3"/>
      <c r="M410" s="3"/>
      <c r="N410" s="3"/>
      <c r="O410" s="3"/>
      <c r="R410" s="3"/>
      <c r="S410" s="3"/>
    </row>
    <row r="411">
      <c r="A411" s="208"/>
      <c r="B411" s="208"/>
      <c r="C411" s="208"/>
      <c r="D411" s="208"/>
      <c r="E411" s="208"/>
      <c r="F411" s="3"/>
      <c r="G411" s="3"/>
      <c r="H411" s="3"/>
      <c r="I411" s="3"/>
      <c r="J411" s="3"/>
      <c r="K411" s="3"/>
      <c r="L411" s="3"/>
      <c r="M411" s="3"/>
      <c r="N411" s="3"/>
      <c r="O411" s="3"/>
      <c r="R411" s="3"/>
      <c r="S411" s="3"/>
    </row>
    <row r="412">
      <c r="A412" s="208"/>
      <c r="B412" s="208"/>
      <c r="C412" s="208"/>
      <c r="D412" s="208"/>
      <c r="E412" s="208"/>
      <c r="F412" s="3"/>
      <c r="G412" s="3"/>
      <c r="H412" s="3"/>
      <c r="I412" s="3"/>
      <c r="J412" s="3"/>
      <c r="K412" s="3"/>
      <c r="L412" s="3"/>
      <c r="M412" s="3"/>
      <c r="N412" s="3"/>
      <c r="O412" s="3"/>
      <c r="R412" s="3"/>
      <c r="S412" s="3"/>
    </row>
    <row r="413">
      <c r="A413" s="208"/>
      <c r="B413" s="208"/>
      <c r="C413" s="208"/>
      <c r="D413" s="208"/>
      <c r="E413" s="208"/>
      <c r="F413" s="3"/>
      <c r="G413" s="3"/>
      <c r="H413" s="3"/>
      <c r="I413" s="3"/>
      <c r="J413" s="3"/>
      <c r="K413" s="3"/>
      <c r="L413" s="3"/>
      <c r="M413" s="3"/>
      <c r="N413" s="3"/>
      <c r="O413" s="3"/>
      <c r="R413" s="3"/>
      <c r="S413" s="3"/>
    </row>
    <row r="414">
      <c r="A414" s="208"/>
      <c r="B414" s="208"/>
      <c r="C414" s="208"/>
      <c r="D414" s="208"/>
      <c r="E414" s="208"/>
      <c r="F414" s="3"/>
      <c r="G414" s="3"/>
      <c r="H414" s="3"/>
      <c r="I414" s="3"/>
      <c r="J414" s="3"/>
      <c r="K414" s="3"/>
      <c r="L414" s="3"/>
      <c r="M414" s="3"/>
      <c r="N414" s="3"/>
      <c r="O414" s="3"/>
      <c r="R414" s="3"/>
      <c r="S414" s="3"/>
    </row>
    <row r="415">
      <c r="A415" s="286"/>
      <c r="B415" s="286"/>
      <c r="C415" s="286"/>
      <c r="D415" s="286"/>
      <c r="E415" s="286"/>
      <c r="F415" s="3"/>
      <c r="G415" s="3"/>
      <c r="H415" s="3"/>
      <c r="I415" s="3"/>
      <c r="J415" s="3"/>
      <c r="K415" s="3"/>
      <c r="L415" s="3"/>
      <c r="M415" s="3"/>
      <c r="N415" s="3"/>
      <c r="O415" s="3"/>
      <c r="R415" s="3"/>
      <c r="S415" s="3"/>
    </row>
    <row r="416">
      <c r="A416" s="291"/>
      <c r="B416" s="286"/>
      <c r="C416" s="286"/>
      <c r="D416" s="286"/>
      <c r="E416" s="286"/>
      <c r="F416" s="3"/>
      <c r="G416" s="3"/>
      <c r="H416" s="3"/>
      <c r="I416" s="3"/>
      <c r="J416" s="3"/>
      <c r="K416" s="3"/>
      <c r="L416" s="3"/>
      <c r="M416" s="3"/>
      <c r="N416" s="3"/>
      <c r="O416" s="3"/>
      <c r="R416" s="3"/>
      <c r="S416" s="3"/>
    </row>
    <row r="417">
      <c r="A417" s="286"/>
      <c r="B417" s="286"/>
      <c r="C417" s="286"/>
      <c r="D417" s="286"/>
      <c r="E417" s="286"/>
      <c r="F417" s="3"/>
      <c r="G417" s="3"/>
      <c r="H417" s="3"/>
      <c r="I417" s="3"/>
      <c r="J417" s="3"/>
      <c r="K417" s="3"/>
      <c r="L417" s="3"/>
      <c r="M417" s="3"/>
      <c r="N417" s="3"/>
      <c r="O417" s="3"/>
      <c r="R417" s="3"/>
      <c r="S417" s="3"/>
    </row>
    <row r="418">
      <c r="A418" s="340"/>
      <c r="B418" s="340"/>
      <c r="C418" s="340"/>
      <c r="D418" s="340"/>
      <c r="E418" s="340"/>
      <c r="F418" s="3"/>
      <c r="G418" s="3"/>
      <c r="H418" s="3"/>
      <c r="I418" s="3"/>
      <c r="J418" s="3"/>
      <c r="K418" s="3"/>
      <c r="L418" s="3"/>
      <c r="M418" s="3"/>
      <c r="N418" s="3"/>
      <c r="O418" s="3"/>
      <c r="R418" s="3"/>
      <c r="S418" s="3"/>
    </row>
    <row r="419">
      <c r="A419" s="208"/>
      <c r="B419" s="208"/>
      <c r="C419" s="208"/>
      <c r="D419" s="208"/>
      <c r="E419" s="208"/>
      <c r="F419" s="3"/>
      <c r="G419" s="3"/>
      <c r="H419" s="3"/>
      <c r="I419" s="3"/>
      <c r="J419" s="3"/>
      <c r="K419" s="3"/>
      <c r="L419" s="3"/>
      <c r="M419" s="3"/>
      <c r="N419" s="3"/>
      <c r="O419" s="3"/>
      <c r="R419" s="3"/>
      <c r="S419" s="3"/>
    </row>
    <row r="420">
      <c r="A420" s="286"/>
      <c r="B420" s="286"/>
      <c r="C420" s="286"/>
      <c r="D420" s="286"/>
      <c r="E420" s="286"/>
      <c r="F420" s="3"/>
      <c r="G420" s="3"/>
      <c r="H420" s="3"/>
      <c r="I420" s="3"/>
      <c r="J420" s="3"/>
      <c r="K420" s="3"/>
      <c r="L420" s="3"/>
      <c r="M420" s="3"/>
      <c r="N420" s="3"/>
      <c r="O420" s="3"/>
      <c r="R420" s="3"/>
      <c r="S420" s="3"/>
    </row>
    <row r="421">
      <c r="A421" s="287"/>
      <c r="B421" s="286"/>
      <c r="C421" s="286"/>
      <c r="D421" s="286"/>
      <c r="E421" s="286"/>
      <c r="F421" s="3"/>
      <c r="G421" s="3"/>
      <c r="H421" s="3"/>
      <c r="I421" s="3"/>
      <c r="J421" s="3"/>
      <c r="K421" s="3"/>
      <c r="L421" s="3"/>
      <c r="M421" s="3"/>
      <c r="N421" s="3"/>
      <c r="O421" s="3"/>
      <c r="R421" s="3"/>
      <c r="S421" s="3"/>
    </row>
    <row r="422">
      <c r="A422" s="286"/>
      <c r="B422" s="286"/>
      <c r="C422" s="286"/>
      <c r="D422" s="286"/>
      <c r="E422" s="286"/>
      <c r="F422" s="3"/>
      <c r="G422" s="3"/>
      <c r="H422" s="3"/>
      <c r="I422" s="3"/>
      <c r="J422" s="3"/>
      <c r="K422" s="3"/>
      <c r="L422" s="3"/>
      <c r="M422" s="3"/>
      <c r="N422" s="3"/>
      <c r="O422" s="3"/>
      <c r="R422" s="3"/>
      <c r="S422" s="3"/>
    </row>
    <row r="423">
      <c r="A423" s="285"/>
      <c r="B423" s="286"/>
      <c r="C423" s="286"/>
      <c r="D423" s="286"/>
      <c r="E423" s="286"/>
      <c r="F423" s="3"/>
      <c r="G423" s="3"/>
      <c r="H423" s="3"/>
      <c r="I423" s="3"/>
      <c r="J423" s="3"/>
      <c r="K423" s="3"/>
      <c r="L423" s="3"/>
      <c r="M423" s="3"/>
      <c r="N423" s="3"/>
      <c r="O423" s="3"/>
      <c r="R423" s="3"/>
      <c r="S423" s="3"/>
    </row>
    <row r="424">
      <c r="A424" s="286"/>
      <c r="B424" s="286"/>
      <c r="C424" s="286"/>
      <c r="D424" s="286"/>
      <c r="E424" s="286"/>
      <c r="F424" s="3"/>
      <c r="G424" s="3"/>
      <c r="H424" s="3"/>
      <c r="I424" s="3"/>
      <c r="J424" s="3"/>
      <c r="K424" s="3"/>
      <c r="L424" s="3"/>
      <c r="M424" s="3"/>
      <c r="N424" s="3"/>
      <c r="O424" s="3"/>
      <c r="R424" s="3"/>
      <c r="S424" s="3"/>
    </row>
    <row r="425">
      <c r="A425" s="287"/>
      <c r="B425" s="286"/>
      <c r="C425" s="286"/>
      <c r="D425" s="286"/>
      <c r="E425" s="286"/>
      <c r="F425" s="3"/>
      <c r="G425" s="3"/>
      <c r="H425" s="3"/>
      <c r="I425" s="3"/>
      <c r="J425" s="3"/>
      <c r="K425" s="3"/>
      <c r="L425" s="3"/>
      <c r="M425" s="3"/>
      <c r="N425" s="3"/>
      <c r="O425" s="3"/>
      <c r="R425" s="3"/>
      <c r="S425" s="3"/>
    </row>
    <row r="426">
      <c r="A426" s="286"/>
      <c r="B426" s="286"/>
      <c r="C426" s="286"/>
      <c r="D426" s="286"/>
      <c r="E426" s="286"/>
      <c r="F426" s="3"/>
      <c r="G426" s="3"/>
      <c r="H426" s="3"/>
      <c r="I426" s="3"/>
      <c r="J426" s="3"/>
      <c r="K426" s="3"/>
      <c r="L426" s="3"/>
      <c r="M426" s="3"/>
      <c r="N426" s="3"/>
      <c r="O426" s="3"/>
      <c r="R426" s="3"/>
      <c r="S426" s="3"/>
    </row>
    <row r="427">
      <c r="A427" s="288"/>
      <c r="B427" s="286"/>
      <c r="C427" s="286"/>
      <c r="D427" s="286"/>
      <c r="E427" s="286"/>
      <c r="F427" s="3"/>
      <c r="G427" s="3"/>
      <c r="H427" s="3"/>
      <c r="I427" s="3"/>
      <c r="J427" s="3"/>
      <c r="K427" s="3"/>
      <c r="L427" s="3"/>
      <c r="M427" s="3"/>
      <c r="N427" s="3"/>
      <c r="O427" s="3"/>
      <c r="R427" s="3"/>
      <c r="S427" s="3"/>
    </row>
    <row r="428">
      <c r="A428" s="286"/>
      <c r="B428" s="286"/>
      <c r="C428" s="286"/>
      <c r="D428" s="286"/>
      <c r="E428" s="286"/>
      <c r="F428" s="3"/>
      <c r="G428" s="3"/>
      <c r="H428" s="3"/>
      <c r="I428" s="3"/>
      <c r="J428" s="3"/>
      <c r="K428" s="3"/>
      <c r="L428" s="3"/>
      <c r="M428" s="3"/>
      <c r="N428" s="3"/>
      <c r="O428" s="3"/>
      <c r="R428" s="3"/>
      <c r="S428" s="3"/>
    </row>
    <row r="429">
      <c r="A429" s="287"/>
      <c r="B429" s="286"/>
      <c r="C429" s="286"/>
      <c r="D429" s="286"/>
      <c r="E429" s="286"/>
      <c r="F429" s="3"/>
      <c r="G429" s="3"/>
      <c r="H429" s="3"/>
      <c r="I429" s="3"/>
      <c r="J429" s="3"/>
      <c r="K429" s="3"/>
      <c r="L429" s="3"/>
      <c r="M429" s="3"/>
      <c r="N429" s="3"/>
      <c r="O429" s="3"/>
      <c r="R429" s="3"/>
      <c r="S429" s="3"/>
    </row>
    <row r="430">
      <c r="A430" s="286"/>
      <c r="B430" s="286"/>
      <c r="C430" s="286"/>
      <c r="D430" s="286"/>
      <c r="E430" s="286"/>
      <c r="F430" s="3"/>
      <c r="G430" s="3"/>
      <c r="H430" s="3"/>
      <c r="I430" s="3"/>
      <c r="J430" s="3"/>
      <c r="K430" s="3"/>
      <c r="L430" s="3"/>
      <c r="M430" s="3"/>
      <c r="N430" s="3"/>
      <c r="O430" s="3"/>
      <c r="R430" s="3"/>
      <c r="S430" s="3"/>
    </row>
    <row r="431">
      <c r="A431" s="291"/>
      <c r="B431" s="286"/>
      <c r="C431" s="286"/>
      <c r="D431" s="286"/>
      <c r="E431" s="286"/>
      <c r="F431" s="3"/>
      <c r="G431" s="3"/>
      <c r="H431" s="3"/>
      <c r="I431" s="3"/>
      <c r="J431" s="3"/>
      <c r="K431" s="3"/>
      <c r="L431" s="3"/>
      <c r="M431" s="3"/>
      <c r="N431" s="3"/>
      <c r="O431" s="3"/>
      <c r="R431" s="3"/>
      <c r="S431" s="3"/>
    </row>
    <row r="432">
      <c r="A432" s="286"/>
      <c r="B432" s="286"/>
      <c r="C432" s="286"/>
      <c r="D432" s="286"/>
      <c r="E432" s="286"/>
      <c r="F432" s="3"/>
      <c r="G432" s="3"/>
      <c r="H432" s="3"/>
      <c r="I432" s="3"/>
      <c r="J432" s="3"/>
      <c r="K432" s="3"/>
      <c r="L432" s="3"/>
      <c r="M432" s="3"/>
      <c r="N432" s="3"/>
      <c r="O432" s="3"/>
      <c r="R432" s="3"/>
      <c r="S432" s="3"/>
    </row>
    <row r="433">
      <c r="A433" s="340"/>
      <c r="B433" s="340"/>
      <c r="C433" s="340"/>
      <c r="D433" s="340"/>
      <c r="E433" s="340"/>
      <c r="F433" s="3"/>
      <c r="G433" s="3"/>
      <c r="H433" s="3"/>
      <c r="I433" s="3"/>
      <c r="J433" s="3"/>
      <c r="K433" s="3"/>
      <c r="L433" s="3"/>
      <c r="M433" s="3"/>
      <c r="N433" s="3"/>
      <c r="O433" s="3"/>
      <c r="R433" s="3"/>
      <c r="S433" s="3"/>
    </row>
    <row r="434">
      <c r="A434" s="208"/>
      <c r="B434" s="208"/>
      <c r="C434" s="208"/>
      <c r="D434" s="208"/>
      <c r="E434" s="208"/>
      <c r="F434" s="3"/>
      <c r="G434" s="3"/>
      <c r="H434" s="3"/>
      <c r="I434" s="3"/>
      <c r="J434" s="3"/>
      <c r="K434" s="3"/>
      <c r="L434" s="3"/>
      <c r="M434" s="3"/>
      <c r="N434" s="3"/>
      <c r="O434" s="3"/>
      <c r="R434" s="3"/>
      <c r="S434" s="3"/>
    </row>
    <row r="435">
      <c r="A435" s="208"/>
      <c r="B435" s="208"/>
      <c r="C435" s="208"/>
      <c r="D435" s="208"/>
      <c r="E435" s="208"/>
      <c r="F435" s="3"/>
      <c r="G435" s="3"/>
      <c r="H435" s="3"/>
      <c r="I435" s="3"/>
      <c r="J435" s="3"/>
      <c r="K435" s="3"/>
      <c r="L435" s="3"/>
      <c r="M435" s="3"/>
      <c r="N435" s="3"/>
      <c r="O435" s="3"/>
      <c r="R435" s="3"/>
      <c r="S435" s="3"/>
    </row>
    <row r="436">
      <c r="A436" s="208"/>
      <c r="B436" s="208"/>
      <c r="C436" s="208"/>
      <c r="D436" s="208"/>
      <c r="E436" s="208"/>
      <c r="F436" s="3"/>
      <c r="G436" s="3"/>
      <c r="H436" s="3"/>
      <c r="I436" s="3"/>
      <c r="J436" s="3"/>
      <c r="K436" s="3"/>
      <c r="L436" s="3"/>
      <c r="M436" s="3"/>
      <c r="N436" s="3"/>
      <c r="O436" s="3"/>
      <c r="R436" s="3"/>
      <c r="S436" s="3"/>
    </row>
    <row r="437">
      <c r="A437" s="208"/>
      <c r="B437" s="208"/>
      <c r="C437" s="208"/>
      <c r="D437" s="208"/>
      <c r="E437" s="208"/>
      <c r="F437" s="3"/>
      <c r="G437" s="3"/>
      <c r="H437" s="3"/>
      <c r="I437" s="3"/>
      <c r="J437" s="3"/>
      <c r="K437" s="3"/>
      <c r="L437" s="3"/>
      <c r="M437" s="3"/>
      <c r="N437" s="3"/>
      <c r="O437" s="3"/>
      <c r="R437" s="3"/>
      <c r="S437" s="3"/>
    </row>
    <row r="438">
      <c r="A438" s="208"/>
      <c r="B438" s="208"/>
      <c r="C438" s="208"/>
      <c r="D438" s="208"/>
      <c r="E438" s="208"/>
      <c r="F438" s="3"/>
      <c r="G438" s="3"/>
      <c r="H438" s="3"/>
      <c r="I438" s="3"/>
      <c r="J438" s="3"/>
      <c r="K438" s="3"/>
      <c r="L438" s="3"/>
      <c r="M438" s="3"/>
      <c r="N438" s="3"/>
      <c r="O438" s="3"/>
      <c r="R438" s="3"/>
      <c r="S438" s="3"/>
    </row>
    <row r="439">
      <c r="A439" s="208"/>
      <c r="B439" s="208"/>
      <c r="C439" s="208"/>
      <c r="D439" s="208"/>
      <c r="E439" s="208"/>
      <c r="F439" s="3"/>
      <c r="G439" s="3"/>
      <c r="H439" s="3"/>
      <c r="I439" s="3"/>
      <c r="J439" s="3"/>
      <c r="K439" s="3"/>
      <c r="L439" s="3"/>
      <c r="M439" s="3"/>
      <c r="N439" s="3"/>
      <c r="O439" s="3"/>
      <c r="R439" s="3"/>
      <c r="S439" s="3"/>
    </row>
    <row r="440">
      <c r="A440" s="286"/>
      <c r="B440" s="286"/>
      <c r="C440" s="286"/>
      <c r="D440" s="286"/>
      <c r="E440" s="286"/>
      <c r="F440" s="3"/>
      <c r="G440" s="3"/>
      <c r="H440" s="3"/>
      <c r="I440" s="3"/>
      <c r="J440" s="3"/>
      <c r="K440" s="3"/>
      <c r="L440" s="3"/>
      <c r="M440" s="3"/>
      <c r="N440" s="3"/>
      <c r="O440" s="3"/>
      <c r="R440" s="3"/>
      <c r="S440" s="3"/>
    </row>
    <row r="441">
      <c r="A441" s="291"/>
      <c r="B441" s="286"/>
      <c r="C441" s="286"/>
      <c r="D441" s="286"/>
      <c r="E441" s="286"/>
      <c r="F441" s="3"/>
      <c r="G441" s="3"/>
      <c r="H441" s="3"/>
      <c r="I441" s="3"/>
      <c r="J441" s="3"/>
      <c r="K441" s="3"/>
      <c r="L441" s="3"/>
      <c r="M441" s="3"/>
      <c r="N441" s="3"/>
      <c r="O441" s="3"/>
      <c r="R441" s="3"/>
      <c r="S441" s="3"/>
    </row>
    <row r="442">
      <c r="A442" s="286"/>
      <c r="B442" s="286"/>
      <c r="C442" s="286"/>
      <c r="D442" s="286"/>
      <c r="E442" s="286"/>
      <c r="F442" s="3"/>
      <c r="G442" s="3"/>
      <c r="H442" s="3"/>
      <c r="I442" s="3"/>
      <c r="J442" s="3"/>
      <c r="K442" s="3"/>
      <c r="L442" s="3"/>
      <c r="M442" s="3"/>
      <c r="N442" s="3"/>
      <c r="O442" s="3"/>
      <c r="R442" s="3"/>
      <c r="S442" s="3"/>
    </row>
    <row r="443">
      <c r="A443" s="340"/>
      <c r="B443" s="340"/>
      <c r="C443" s="340"/>
      <c r="D443" s="340"/>
      <c r="E443" s="340"/>
      <c r="F443" s="3"/>
      <c r="G443" s="3"/>
      <c r="H443" s="3"/>
      <c r="I443" s="3"/>
      <c r="J443" s="3"/>
      <c r="K443" s="3"/>
      <c r="L443" s="3"/>
      <c r="M443" s="3"/>
      <c r="N443" s="3"/>
      <c r="O443" s="3"/>
      <c r="R443" s="3"/>
      <c r="S443" s="3"/>
    </row>
    <row r="444">
      <c r="A444" s="208"/>
      <c r="B444" s="208"/>
      <c r="C444" s="208"/>
      <c r="D444" s="208"/>
      <c r="E444" s="208"/>
      <c r="F444" s="3"/>
      <c r="G444" s="3"/>
      <c r="H444" s="3"/>
      <c r="I444" s="3"/>
      <c r="J444" s="3"/>
      <c r="K444" s="3"/>
      <c r="L444" s="3"/>
      <c r="M444" s="3"/>
      <c r="N444" s="3"/>
      <c r="O444" s="3"/>
      <c r="R444" s="3"/>
      <c r="S444" s="3"/>
    </row>
    <row r="445">
      <c r="A445" s="286"/>
      <c r="B445" s="286"/>
      <c r="C445" s="286"/>
      <c r="D445" s="286"/>
      <c r="E445" s="286"/>
      <c r="F445" s="3"/>
      <c r="G445" s="3"/>
      <c r="H445" s="3"/>
      <c r="I445" s="3"/>
      <c r="J445" s="3"/>
      <c r="K445" s="3"/>
      <c r="L445" s="3"/>
      <c r="M445" s="3"/>
      <c r="N445" s="3"/>
      <c r="O445" s="3"/>
      <c r="R445" s="3"/>
      <c r="S445" s="3"/>
    </row>
    <row r="446">
      <c r="A446" s="287"/>
      <c r="B446" s="286"/>
      <c r="C446" s="286"/>
      <c r="D446" s="286"/>
      <c r="E446" s="286"/>
      <c r="F446" s="3"/>
      <c r="G446" s="3"/>
      <c r="H446" s="3"/>
      <c r="I446" s="3"/>
      <c r="J446" s="3"/>
      <c r="K446" s="3"/>
      <c r="L446" s="3"/>
      <c r="M446" s="3"/>
      <c r="N446" s="3"/>
      <c r="O446" s="3"/>
      <c r="R446" s="3"/>
      <c r="S446" s="3"/>
    </row>
    <row r="447">
      <c r="A447" s="286"/>
      <c r="B447" s="286"/>
      <c r="C447" s="286"/>
      <c r="D447" s="286"/>
      <c r="E447" s="286"/>
      <c r="F447" s="3"/>
      <c r="G447" s="3"/>
      <c r="H447" s="3"/>
      <c r="I447" s="3"/>
      <c r="J447" s="3"/>
      <c r="K447" s="3"/>
      <c r="L447" s="3"/>
      <c r="M447" s="3"/>
      <c r="N447" s="3"/>
      <c r="O447" s="3"/>
      <c r="R447" s="3"/>
      <c r="S447" s="3"/>
    </row>
    <row r="448">
      <c r="A448" s="285"/>
      <c r="B448" s="286"/>
      <c r="C448" s="286"/>
      <c r="D448" s="286"/>
      <c r="E448" s="286"/>
      <c r="F448" s="3"/>
      <c r="G448" s="3"/>
      <c r="H448" s="3"/>
      <c r="I448" s="3"/>
      <c r="J448" s="3"/>
      <c r="K448" s="3"/>
      <c r="L448" s="3"/>
      <c r="M448" s="3"/>
      <c r="N448" s="3"/>
      <c r="O448" s="3"/>
      <c r="R448" s="3"/>
      <c r="S448" s="3"/>
    </row>
    <row r="449">
      <c r="A449" s="286"/>
      <c r="B449" s="286"/>
      <c r="C449" s="286"/>
      <c r="D449" s="286"/>
      <c r="E449" s="286"/>
      <c r="F449" s="3"/>
      <c r="G449" s="3"/>
      <c r="H449" s="3"/>
      <c r="I449" s="3"/>
      <c r="J449" s="3"/>
      <c r="K449" s="3"/>
      <c r="L449" s="3"/>
      <c r="M449" s="3"/>
      <c r="N449" s="3"/>
      <c r="O449" s="3"/>
      <c r="R449" s="3"/>
      <c r="S449" s="3"/>
    </row>
    <row r="450">
      <c r="A450" s="287"/>
      <c r="B450" s="286"/>
      <c r="C450" s="286"/>
      <c r="D450" s="286"/>
      <c r="E450" s="286"/>
      <c r="F450" s="3"/>
      <c r="G450" s="3"/>
      <c r="H450" s="3"/>
      <c r="I450" s="3"/>
      <c r="J450" s="3"/>
      <c r="K450" s="3"/>
      <c r="L450" s="3"/>
      <c r="M450" s="3"/>
      <c r="N450" s="3"/>
      <c r="O450" s="3"/>
      <c r="R450" s="3"/>
      <c r="S450" s="3"/>
    </row>
    <row r="451">
      <c r="A451" s="286"/>
      <c r="B451" s="286"/>
      <c r="C451" s="286"/>
      <c r="D451" s="286"/>
      <c r="E451" s="286"/>
      <c r="F451" s="3"/>
      <c r="G451" s="3"/>
      <c r="H451" s="3"/>
      <c r="I451" s="3"/>
      <c r="J451" s="3"/>
      <c r="K451" s="3"/>
      <c r="L451" s="3"/>
      <c r="M451" s="3"/>
      <c r="N451" s="3"/>
      <c r="O451" s="3"/>
      <c r="R451" s="3"/>
      <c r="S451" s="3"/>
    </row>
    <row r="452">
      <c r="A452" s="288"/>
      <c r="B452" s="286"/>
      <c r="C452" s="286"/>
      <c r="D452" s="286"/>
      <c r="E452" s="286"/>
      <c r="F452" s="3"/>
      <c r="G452" s="3"/>
      <c r="H452" s="3"/>
      <c r="I452" s="3"/>
      <c r="J452" s="3"/>
      <c r="K452" s="3"/>
      <c r="L452" s="3"/>
      <c r="M452" s="3"/>
      <c r="N452" s="3"/>
      <c r="O452" s="3"/>
      <c r="R452" s="3"/>
      <c r="S452" s="3"/>
    </row>
    <row r="453">
      <c r="A453" s="286"/>
      <c r="B453" s="286"/>
      <c r="C453" s="286"/>
      <c r="D453" s="286"/>
      <c r="E453" s="286"/>
      <c r="F453" s="3"/>
      <c r="G453" s="3"/>
      <c r="H453" s="3"/>
      <c r="I453" s="3"/>
      <c r="J453" s="3"/>
      <c r="K453" s="3"/>
      <c r="L453" s="3"/>
      <c r="M453" s="3"/>
      <c r="N453" s="3"/>
      <c r="O453" s="3"/>
      <c r="R453" s="3"/>
      <c r="S453" s="3"/>
    </row>
    <row r="454">
      <c r="A454" s="291"/>
      <c r="B454" s="286"/>
      <c r="C454" s="286"/>
      <c r="D454" s="286"/>
      <c r="E454" s="286"/>
      <c r="F454" s="3"/>
      <c r="G454" s="3"/>
      <c r="H454" s="3"/>
      <c r="I454" s="3"/>
      <c r="J454" s="3"/>
      <c r="K454" s="3"/>
      <c r="L454" s="3"/>
      <c r="M454" s="3"/>
      <c r="N454" s="3"/>
      <c r="O454" s="3"/>
      <c r="R454" s="3"/>
      <c r="S454" s="3"/>
    </row>
    <row r="455">
      <c r="A455" s="286"/>
      <c r="B455" s="286"/>
      <c r="C455" s="286"/>
      <c r="D455" s="286"/>
      <c r="E455" s="286"/>
      <c r="F455" s="3"/>
      <c r="G455" s="3"/>
      <c r="H455" s="3"/>
      <c r="I455" s="3"/>
      <c r="J455" s="3"/>
      <c r="K455" s="3"/>
      <c r="L455" s="3"/>
      <c r="M455" s="3"/>
      <c r="N455" s="3"/>
      <c r="O455" s="3"/>
      <c r="R455" s="3"/>
      <c r="S455" s="3"/>
    </row>
    <row r="456">
      <c r="A456" s="340"/>
      <c r="B456" s="340"/>
      <c r="C456" s="340"/>
      <c r="D456" s="340"/>
      <c r="E456" s="340"/>
      <c r="F456" s="3"/>
      <c r="G456" s="3"/>
      <c r="H456" s="3"/>
      <c r="I456" s="3"/>
      <c r="J456" s="3"/>
      <c r="K456" s="3"/>
      <c r="L456" s="3"/>
      <c r="M456" s="3"/>
      <c r="N456" s="3"/>
      <c r="O456" s="3"/>
      <c r="R456" s="3"/>
      <c r="S456" s="3"/>
    </row>
    <row r="457">
      <c r="A457" s="208"/>
      <c r="B457" s="208"/>
      <c r="C457" s="208"/>
      <c r="D457" s="208"/>
      <c r="E457" s="208"/>
      <c r="F457" s="3"/>
      <c r="G457" s="3"/>
      <c r="H457" s="3"/>
      <c r="I457" s="3"/>
      <c r="J457" s="3"/>
      <c r="K457" s="3"/>
      <c r="L457" s="3"/>
      <c r="M457" s="3"/>
      <c r="N457" s="3"/>
      <c r="O457" s="3"/>
      <c r="R457" s="3"/>
      <c r="S457" s="3"/>
    </row>
    <row r="458">
      <c r="A458" s="208"/>
      <c r="B458" s="208"/>
      <c r="C458" s="208"/>
      <c r="D458" s="208"/>
      <c r="E458" s="208"/>
      <c r="F458" s="3"/>
      <c r="G458" s="3"/>
      <c r="H458" s="3"/>
      <c r="I458" s="3"/>
      <c r="J458" s="3"/>
      <c r="K458" s="3"/>
      <c r="L458" s="3"/>
      <c r="M458" s="3"/>
      <c r="N458" s="3"/>
      <c r="O458" s="3"/>
      <c r="R458" s="3"/>
      <c r="S458" s="3"/>
    </row>
    <row r="459">
      <c r="A459" s="208"/>
      <c r="B459" s="208"/>
      <c r="C459" s="208"/>
      <c r="D459" s="208"/>
      <c r="E459" s="208"/>
      <c r="F459" s="3"/>
      <c r="G459" s="3"/>
      <c r="H459" s="3"/>
      <c r="I459" s="3"/>
      <c r="J459" s="3"/>
      <c r="K459" s="3"/>
      <c r="L459" s="3"/>
      <c r="M459" s="3"/>
      <c r="N459" s="3"/>
      <c r="O459" s="3"/>
      <c r="R459" s="3"/>
      <c r="S459" s="3"/>
    </row>
    <row r="460">
      <c r="A460" s="286"/>
      <c r="B460" s="286"/>
      <c r="C460" s="286"/>
      <c r="D460" s="286"/>
      <c r="E460" s="286"/>
      <c r="F460" s="3"/>
      <c r="G460" s="3"/>
      <c r="H460" s="3"/>
      <c r="I460" s="3"/>
      <c r="J460" s="3"/>
      <c r="K460" s="3"/>
      <c r="L460" s="3"/>
      <c r="M460" s="3"/>
      <c r="N460" s="3"/>
      <c r="O460" s="3"/>
      <c r="R460" s="3"/>
      <c r="S460" s="3"/>
    </row>
    <row r="461">
      <c r="A461" s="291"/>
      <c r="B461" s="286"/>
      <c r="C461" s="286"/>
      <c r="D461" s="286"/>
      <c r="E461" s="286"/>
      <c r="F461" s="3"/>
      <c r="G461" s="3"/>
      <c r="H461" s="3"/>
      <c r="I461" s="3"/>
      <c r="J461" s="3"/>
      <c r="K461" s="3"/>
      <c r="L461" s="3"/>
      <c r="M461" s="3"/>
      <c r="N461" s="3"/>
      <c r="O461" s="3"/>
      <c r="R461" s="3"/>
      <c r="S461" s="3"/>
    </row>
    <row r="462">
      <c r="A462" s="286"/>
      <c r="B462" s="286"/>
      <c r="C462" s="286"/>
      <c r="D462" s="286"/>
      <c r="E462" s="286"/>
      <c r="F462" s="3"/>
      <c r="G462" s="3"/>
      <c r="H462" s="3"/>
      <c r="I462" s="3"/>
      <c r="J462" s="3"/>
      <c r="K462" s="3"/>
      <c r="L462" s="3"/>
      <c r="M462" s="3"/>
      <c r="N462" s="3"/>
      <c r="O462" s="3"/>
      <c r="R462" s="3"/>
      <c r="S462" s="3"/>
    </row>
    <row r="463">
      <c r="A463" s="340"/>
      <c r="B463" s="340"/>
      <c r="C463" s="340"/>
      <c r="D463" s="340"/>
      <c r="E463" s="340"/>
      <c r="F463" s="3"/>
      <c r="G463" s="3"/>
      <c r="H463" s="3"/>
      <c r="I463" s="3"/>
      <c r="J463" s="3"/>
      <c r="K463" s="3"/>
      <c r="L463" s="3"/>
      <c r="M463" s="3"/>
      <c r="N463" s="3"/>
      <c r="O463" s="3"/>
      <c r="R463" s="3"/>
      <c r="S463" s="3"/>
    </row>
    <row r="464">
      <c r="A464" s="208"/>
      <c r="B464" s="208"/>
      <c r="C464" s="208"/>
      <c r="D464" s="208"/>
      <c r="E464" s="208"/>
      <c r="F464" s="3"/>
      <c r="G464" s="3"/>
      <c r="H464" s="3"/>
      <c r="I464" s="3"/>
      <c r="J464" s="3"/>
      <c r="K464" s="3"/>
      <c r="L464" s="3"/>
      <c r="M464" s="3"/>
      <c r="N464" s="3"/>
      <c r="O464" s="3"/>
      <c r="R464" s="3"/>
      <c r="S464" s="3"/>
    </row>
    <row r="465">
      <c r="A465" s="208"/>
      <c r="B465" s="208"/>
      <c r="C465" s="208"/>
      <c r="D465" s="208"/>
      <c r="E465" s="208"/>
      <c r="F465" s="3"/>
      <c r="G465" s="3"/>
      <c r="H465" s="3"/>
      <c r="I465" s="3"/>
      <c r="J465" s="3"/>
      <c r="K465" s="3"/>
      <c r="L465" s="3"/>
      <c r="M465" s="3"/>
      <c r="N465" s="3"/>
      <c r="O465" s="3"/>
      <c r="R465" s="3"/>
      <c r="S465" s="3"/>
    </row>
    <row r="466">
      <c r="A466" s="208"/>
      <c r="B466" s="208"/>
      <c r="C466" s="208"/>
      <c r="D466" s="208"/>
      <c r="E466" s="208"/>
      <c r="F466" s="3"/>
      <c r="G466" s="3"/>
      <c r="H466" s="3"/>
      <c r="I466" s="3"/>
      <c r="J466" s="3"/>
      <c r="K466" s="3"/>
      <c r="L466" s="3"/>
      <c r="M466" s="3"/>
      <c r="N466" s="3"/>
      <c r="O466" s="3"/>
      <c r="R466" s="3"/>
      <c r="S466" s="3"/>
    </row>
    <row r="467">
      <c r="A467" s="208"/>
      <c r="B467" s="208"/>
      <c r="C467" s="208"/>
      <c r="D467" s="208"/>
      <c r="E467" s="208"/>
      <c r="F467" s="3"/>
      <c r="G467" s="3"/>
      <c r="H467" s="3"/>
      <c r="I467" s="3"/>
      <c r="J467" s="3"/>
      <c r="K467" s="3"/>
      <c r="L467" s="3"/>
      <c r="M467" s="3"/>
      <c r="N467" s="3"/>
      <c r="O467" s="3"/>
      <c r="R467" s="3"/>
      <c r="S467" s="3"/>
    </row>
    <row r="468">
      <c r="A468" s="208"/>
      <c r="B468" s="208"/>
      <c r="C468" s="208"/>
      <c r="D468" s="208"/>
      <c r="E468" s="208"/>
      <c r="F468" s="3"/>
      <c r="G468" s="3"/>
      <c r="H468" s="3"/>
      <c r="I468" s="3"/>
      <c r="J468" s="3"/>
      <c r="K468" s="3"/>
      <c r="L468" s="3"/>
      <c r="M468" s="3"/>
      <c r="N468" s="3"/>
      <c r="O468" s="3"/>
      <c r="R468" s="3"/>
      <c r="S468" s="3"/>
    </row>
    <row r="469">
      <c r="A469" s="286"/>
      <c r="B469" s="286"/>
      <c r="C469" s="286"/>
      <c r="D469" s="286"/>
      <c r="E469" s="286"/>
      <c r="F469" s="3"/>
      <c r="G469" s="3"/>
      <c r="H469" s="3"/>
      <c r="I469" s="3"/>
      <c r="J469" s="3"/>
      <c r="K469" s="3"/>
      <c r="L469" s="3"/>
      <c r="M469" s="3"/>
      <c r="N469" s="3"/>
      <c r="O469" s="3"/>
      <c r="R469" s="3"/>
      <c r="S469" s="3"/>
    </row>
    <row r="470">
      <c r="A470" s="287"/>
      <c r="B470" s="286"/>
      <c r="C470" s="286"/>
      <c r="D470" s="286"/>
      <c r="E470" s="286"/>
      <c r="F470" s="3"/>
      <c r="G470" s="3"/>
      <c r="H470" s="3"/>
      <c r="I470" s="3"/>
      <c r="J470" s="3"/>
      <c r="K470" s="3"/>
      <c r="L470" s="3"/>
      <c r="M470" s="3"/>
      <c r="N470" s="3"/>
      <c r="O470" s="3"/>
      <c r="R470" s="3"/>
      <c r="S470" s="3"/>
    </row>
    <row r="471">
      <c r="A471" s="286"/>
      <c r="B471" s="286"/>
      <c r="C471" s="286"/>
      <c r="D471" s="286"/>
      <c r="E471" s="286"/>
      <c r="F471" s="3"/>
      <c r="G471" s="3"/>
      <c r="H471" s="3"/>
      <c r="I471" s="3"/>
      <c r="J471" s="3"/>
      <c r="K471" s="3"/>
      <c r="L471" s="3"/>
      <c r="M471" s="3"/>
      <c r="N471" s="3"/>
      <c r="O471" s="3"/>
      <c r="R471" s="3"/>
      <c r="S471" s="3"/>
    </row>
    <row r="472">
      <c r="A472" s="287"/>
      <c r="B472" s="286"/>
      <c r="C472" s="286"/>
      <c r="D472" s="286"/>
      <c r="E472" s="286"/>
      <c r="F472" s="3"/>
      <c r="G472" s="3"/>
      <c r="H472" s="3"/>
      <c r="I472" s="3"/>
      <c r="J472" s="3"/>
      <c r="K472" s="3"/>
      <c r="L472" s="3"/>
      <c r="M472" s="3"/>
      <c r="N472" s="3"/>
      <c r="O472" s="3"/>
      <c r="R472" s="3"/>
      <c r="S472" s="3"/>
    </row>
    <row r="473">
      <c r="A473" s="286"/>
      <c r="B473" s="286"/>
      <c r="C473" s="286"/>
      <c r="D473" s="286"/>
      <c r="E473" s="286"/>
      <c r="F473" s="3"/>
      <c r="G473" s="3"/>
      <c r="H473" s="3"/>
      <c r="I473" s="3"/>
      <c r="J473" s="3"/>
      <c r="K473" s="3"/>
      <c r="L473" s="3"/>
      <c r="M473" s="3"/>
      <c r="N473" s="3"/>
      <c r="O473" s="3"/>
      <c r="R473" s="3"/>
      <c r="S473" s="3"/>
    </row>
    <row r="474">
      <c r="A474" s="285"/>
      <c r="B474" s="286"/>
      <c r="C474" s="286"/>
      <c r="D474" s="286"/>
      <c r="E474" s="286"/>
      <c r="F474" s="3"/>
      <c r="G474" s="3"/>
      <c r="H474" s="3"/>
      <c r="I474" s="3"/>
      <c r="J474" s="3"/>
      <c r="K474" s="3"/>
      <c r="L474" s="3"/>
      <c r="M474" s="3"/>
      <c r="N474" s="3"/>
      <c r="O474" s="3"/>
      <c r="R474" s="3"/>
      <c r="S474" s="3"/>
    </row>
    <row r="475">
      <c r="A475" s="286"/>
      <c r="B475" s="286"/>
      <c r="C475" s="286"/>
      <c r="D475" s="286"/>
      <c r="E475" s="286"/>
      <c r="F475" s="3"/>
      <c r="G475" s="3"/>
      <c r="H475" s="3"/>
      <c r="I475" s="3"/>
      <c r="J475" s="3"/>
      <c r="K475" s="3"/>
      <c r="L475" s="3"/>
      <c r="M475" s="3"/>
      <c r="N475" s="3"/>
      <c r="O475" s="3"/>
      <c r="R475" s="3"/>
      <c r="S475" s="3"/>
    </row>
    <row r="476">
      <c r="A476" s="287"/>
      <c r="B476" s="286"/>
      <c r="C476" s="286"/>
      <c r="D476" s="286"/>
      <c r="E476" s="286"/>
      <c r="F476" s="3"/>
      <c r="G476" s="3"/>
      <c r="H476" s="3"/>
      <c r="I476" s="3"/>
      <c r="J476" s="3"/>
      <c r="K476" s="3"/>
      <c r="L476" s="3"/>
      <c r="M476" s="3"/>
      <c r="N476" s="3"/>
      <c r="O476" s="3"/>
      <c r="R476" s="3"/>
      <c r="S476" s="3"/>
    </row>
    <row r="477">
      <c r="A477" s="286"/>
      <c r="B477" s="286"/>
      <c r="C477" s="286"/>
      <c r="D477" s="286"/>
      <c r="E477" s="286"/>
      <c r="F477" s="3"/>
      <c r="G477" s="3"/>
      <c r="H477" s="3"/>
      <c r="I477" s="3"/>
      <c r="J477" s="3"/>
      <c r="K477" s="3"/>
      <c r="L477" s="3"/>
      <c r="M477" s="3"/>
      <c r="N477" s="3"/>
      <c r="O477" s="3"/>
      <c r="R477" s="3"/>
      <c r="S477" s="3"/>
    </row>
    <row r="478">
      <c r="A478" s="288"/>
      <c r="B478" s="286"/>
      <c r="C478" s="286"/>
      <c r="D478" s="286"/>
      <c r="E478" s="286"/>
      <c r="F478" s="3"/>
      <c r="G478" s="3"/>
      <c r="H478" s="3"/>
      <c r="I478" s="3"/>
      <c r="J478" s="3"/>
      <c r="K478" s="3"/>
      <c r="L478" s="3"/>
      <c r="M478" s="3"/>
      <c r="N478" s="3"/>
      <c r="O478" s="3"/>
      <c r="R478" s="3"/>
      <c r="S478" s="3"/>
    </row>
    <row r="479">
      <c r="A479" s="286"/>
      <c r="B479" s="286"/>
      <c r="C479" s="286"/>
      <c r="D479" s="286"/>
      <c r="E479" s="286"/>
      <c r="F479" s="3"/>
      <c r="G479" s="3"/>
      <c r="H479" s="3"/>
      <c r="I479" s="3"/>
      <c r="J479" s="3"/>
      <c r="K479" s="3"/>
      <c r="L479" s="3"/>
      <c r="M479" s="3"/>
      <c r="N479" s="3"/>
      <c r="O479" s="3"/>
      <c r="R479" s="3"/>
      <c r="S479" s="3"/>
    </row>
    <row r="480">
      <c r="A480" s="291"/>
      <c r="B480" s="286"/>
      <c r="C480" s="286"/>
      <c r="D480" s="286"/>
      <c r="E480" s="286"/>
      <c r="F480" s="3"/>
      <c r="G480" s="3"/>
      <c r="H480" s="3"/>
      <c r="I480" s="3"/>
      <c r="J480" s="3"/>
      <c r="K480" s="3"/>
      <c r="L480" s="3"/>
      <c r="M480" s="3"/>
      <c r="N480" s="3"/>
      <c r="O480" s="3"/>
      <c r="R480" s="3"/>
      <c r="S480" s="3"/>
    </row>
    <row r="481">
      <c r="A481" s="286"/>
      <c r="B481" s="286"/>
      <c r="C481" s="286"/>
      <c r="D481" s="286"/>
      <c r="E481" s="286"/>
      <c r="F481" s="3"/>
      <c r="G481" s="3"/>
      <c r="H481" s="3"/>
      <c r="I481" s="3"/>
      <c r="J481" s="3"/>
      <c r="K481" s="3"/>
      <c r="L481" s="3"/>
      <c r="M481" s="3"/>
      <c r="N481" s="3"/>
      <c r="O481" s="3"/>
      <c r="R481" s="3"/>
      <c r="S481" s="3"/>
    </row>
    <row r="482">
      <c r="A482" s="340"/>
      <c r="B482" s="340"/>
      <c r="C482" s="340"/>
      <c r="D482" s="340"/>
      <c r="E482" s="340"/>
      <c r="F482" s="3"/>
      <c r="G482" s="3"/>
      <c r="H482" s="3"/>
      <c r="I482" s="3"/>
      <c r="J482" s="3"/>
      <c r="K482" s="3"/>
      <c r="L482" s="3"/>
      <c r="M482" s="3"/>
      <c r="N482" s="3"/>
      <c r="O482" s="3"/>
      <c r="R482" s="3"/>
      <c r="S482" s="3"/>
    </row>
    <row r="483">
      <c r="A483" s="208"/>
      <c r="B483" s="208"/>
      <c r="C483" s="208"/>
      <c r="D483" s="208"/>
      <c r="E483" s="208"/>
      <c r="F483" s="3"/>
      <c r="G483" s="3"/>
      <c r="H483" s="3"/>
      <c r="I483" s="3"/>
      <c r="J483" s="3"/>
      <c r="K483" s="3"/>
      <c r="L483" s="3"/>
      <c r="M483" s="3"/>
      <c r="N483" s="3"/>
      <c r="O483" s="3"/>
      <c r="R483" s="3"/>
      <c r="S483" s="3"/>
    </row>
    <row r="484">
      <c r="A484" s="208"/>
      <c r="B484" s="208"/>
      <c r="C484" s="208"/>
      <c r="D484" s="208"/>
      <c r="E484" s="208"/>
      <c r="F484" s="3"/>
      <c r="G484" s="3"/>
      <c r="H484" s="3"/>
      <c r="I484" s="3"/>
      <c r="J484" s="3"/>
      <c r="K484" s="3"/>
      <c r="L484" s="3"/>
      <c r="M484" s="3"/>
      <c r="N484" s="3"/>
      <c r="O484" s="3"/>
      <c r="R484" s="3"/>
      <c r="S484" s="3"/>
    </row>
    <row r="485">
      <c r="A485" s="208"/>
      <c r="B485" s="208"/>
      <c r="C485" s="208"/>
      <c r="D485" s="208"/>
      <c r="E485" s="208"/>
      <c r="F485" s="3"/>
      <c r="G485" s="3"/>
      <c r="H485" s="3"/>
      <c r="I485" s="3"/>
      <c r="J485" s="3"/>
      <c r="K485" s="3"/>
      <c r="L485" s="3"/>
      <c r="M485" s="3"/>
      <c r="N485" s="3"/>
      <c r="O485" s="3"/>
      <c r="R485" s="3"/>
      <c r="S485" s="3"/>
    </row>
    <row r="486">
      <c r="A486" s="208"/>
      <c r="B486" s="208"/>
      <c r="C486" s="208"/>
      <c r="D486" s="208"/>
      <c r="E486" s="208"/>
      <c r="F486" s="3"/>
      <c r="G486" s="3"/>
      <c r="H486" s="3"/>
      <c r="I486" s="3"/>
      <c r="J486" s="3"/>
      <c r="K486" s="3"/>
      <c r="L486" s="3"/>
      <c r="M486" s="3"/>
      <c r="N486" s="3"/>
      <c r="O486" s="3"/>
      <c r="R486" s="3"/>
      <c r="S486" s="3"/>
    </row>
    <row r="487">
      <c r="A487" s="286"/>
      <c r="B487" s="286"/>
      <c r="C487" s="286"/>
      <c r="D487" s="286"/>
      <c r="E487" s="286"/>
      <c r="F487" s="3"/>
      <c r="G487" s="3"/>
      <c r="H487" s="3"/>
      <c r="I487" s="3"/>
      <c r="J487" s="3"/>
      <c r="K487" s="3"/>
      <c r="L487" s="3"/>
      <c r="M487" s="3"/>
      <c r="N487" s="3"/>
      <c r="O487" s="3"/>
      <c r="R487" s="3"/>
      <c r="S487" s="3"/>
    </row>
    <row r="488">
      <c r="A488" s="291"/>
      <c r="B488" s="286"/>
      <c r="C488" s="286"/>
      <c r="D488" s="286"/>
      <c r="E488" s="286"/>
      <c r="F488" s="3"/>
      <c r="G488" s="3"/>
      <c r="H488" s="3"/>
      <c r="I488" s="3"/>
      <c r="J488" s="3"/>
      <c r="K488" s="3"/>
      <c r="L488" s="3"/>
      <c r="M488" s="3"/>
      <c r="N488" s="3"/>
      <c r="O488" s="3"/>
      <c r="R488" s="3"/>
      <c r="S488" s="3"/>
    </row>
    <row r="489">
      <c r="A489" s="286"/>
      <c r="B489" s="286"/>
      <c r="C489" s="286"/>
      <c r="D489" s="286"/>
      <c r="E489" s="286"/>
      <c r="F489" s="3"/>
      <c r="G489" s="3"/>
      <c r="H489" s="3"/>
      <c r="I489" s="3"/>
      <c r="J489" s="3"/>
      <c r="K489" s="3"/>
      <c r="L489" s="3"/>
      <c r="M489" s="3"/>
      <c r="N489" s="3"/>
      <c r="O489" s="3"/>
      <c r="R489" s="3"/>
      <c r="S489" s="3"/>
    </row>
    <row r="490">
      <c r="A490" s="340"/>
      <c r="B490" s="340"/>
      <c r="C490" s="340"/>
      <c r="D490" s="340"/>
      <c r="E490" s="340"/>
      <c r="F490" s="3"/>
      <c r="G490" s="3"/>
      <c r="H490" s="3"/>
      <c r="I490" s="3"/>
      <c r="J490" s="3"/>
      <c r="K490" s="3"/>
      <c r="L490" s="3"/>
      <c r="M490" s="3"/>
      <c r="N490" s="3"/>
      <c r="O490" s="3"/>
      <c r="R490" s="3"/>
      <c r="S490" s="3"/>
    </row>
    <row r="491">
      <c r="A491" s="208"/>
      <c r="B491" s="208"/>
      <c r="C491" s="208"/>
      <c r="D491" s="208"/>
      <c r="E491" s="208"/>
      <c r="F491" s="3"/>
      <c r="G491" s="3"/>
      <c r="H491" s="3"/>
      <c r="I491" s="3"/>
      <c r="J491" s="3"/>
      <c r="K491" s="3"/>
      <c r="L491" s="3"/>
      <c r="M491" s="3"/>
      <c r="N491" s="3"/>
      <c r="O491" s="3"/>
      <c r="R491" s="3"/>
      <c r="S491" s="3"/>
    </row>
    <row r="492">
      <c r="A492" s="208"/>
      <c r="B492" s="208"/>
      <c r="C492" s="208"/>
      <c r="D492" s="208"/>
      <c r="E492" s="208"/>
      <c r="F492" s="3"/>
      <c r="G492" s="3"/>
      <c r="H492" s="3"/>
      <c r="I492" s="3"/>
      <c r="J492" s="3"/>
      <c r="K492" s="3"/>
      <c r="L492" s="3"/>
      <c r="M492" s="3"/>
      <c r="N492" s="3"/>
      <c r="O492" s="3"/>
      <c r="R492" s="3"/>
      <c r="S492" s="3"/>
    </row>
    <row r="493">
      <c r="A493" s="208"/>
      <c r="B493" s="208"/>
      <c r="C493" s="208"/>
      <c r="D493" s="208"/>
      <c r="E493" s="208"/>
      <c r="F493" s="3"/>
      <c r="G493" s="3"/>
      <c r="H493" s="3"/>
      <c r="I493" s="3"/>
      <c r="J493" s="3"/>
      <c r="K493" s="3"/>
      <c r="L493" s="3"/>
      <c r="M493" s="3"/>
      <c r="N493" s="3"/>
      <c r="O493" s="3"/>
      <c r="R493" s="3"/>
      <c r="S493" s="3"/>
    </row>
    <row r="494">
      <c r="A494" s="208"/>
      <c r="B494" s="208"/>
      <c r="C494" s="208"/>
      <c r="D494" s="208"/>
      <c r="E494" s="208"/>
      <c r="F494" s="3"/>
      <c r="G494" s="3"/>
      <c r="H494" s="3"/>
      <c r="I494" s="3"/>
      <c r="J494" s="3"/>
      <c r="K494" s="3"/>
      <c r="L494" s="3"/>
      <c r="M494" s="3"/>
      <c r="N494" s="3"/>
      <c r="O494" s="3"/>
      <c r="R494" s="3"/>
      <c r="S494" s="3"/>
    </row>
    <row r="495">
      <c r="A495" s="286"/>
      <c r="B495" s="286"/>
      <c r="C495" s="286"/>
      <c r="D495" s="286"/>
      <c r="E495" s="286"/>
      <c r="F495" s="3"/>
      <c r="G495" s="3"/>
      <c r="H495" s="3"/>
      <c r="I495" s="3"/>
      <c r="J495" s="3"/>
      <c r="K495" s="3"/>
      <c r="L495" s="3"/>
      <c r="M495" s="3"/>
      <c r="N495" s="3"/>
      <c r="O495" s="3"/>
      <c r="R495" s="3"/>
      <c r="S495" s="3"/>
    </row>
    <row r="496">
      <c r="A496" s="287"/>
      <c r="B496" s="286"/>
      <c r="C496" s="286"/>
      <c r="D496" s="286"/>
      <c r="E496" s="286"/>
      <c r="F496" s="3"/>
      <c r="G496" s="3"/>
      <c r="H496" s="3"/>
      <c r="I496" s="3"/>
      <c r="J496" s="3"/>
      <c r="K496" s="3"/>
      <c r="L496" s="3"/>
      <c r="M496" s="3"/>
      <c r="N496" s="3"/>
      <c r="O496" s="3"/>
      <c r="R496" s="3"/>
      <c r="S496" s="3"/>
    </row>
    <row r="497">
      <c r="A497" s="286"/>
      <c r="B497" s="286"/>
      <c r="C497" s="286"/>
      <c r="D497" s="286"/>
      <c r="E497" s="286"/>
      <c r="F497" s="3"/>
      <c r="G497" s="3"/>
      <c r="H497" s="3"/>
      <c r="I497" s="3"/>
      <c r="J497" s="3"/>
      <c r="K497" s="3"/>
      <c r="L497" s="3"/>
      <c r="M497" s="3"/>
      <c r="N497" s="3"/>
      <c r="O497" s="3"/>
      <c r="R497" s="3"/>
      <c r="S497" s="3"/>
    </row>
    <row r="498">
      <c r="A498" s="285"/>
      <c r="B498" s="286"/>
      <c r="C498" s="286"/>
      <c r="D498" s="286"/>
      <c r="E498" s="286"/>
      <c r="F498" s="3"/>
      <c r="G498" s="3"/>
      <c r="H498" s="3"/>
      <c r="I498" s="3"/>
      <c r="J498" s="3"/>
      <c r="K498" s="3"/>
      <c r="L498" s="3"/>
      <c r="M498" s="3"/>
      <c r="N498" s="3"/>
      <c r="O498" s="3"/>
      <c r="R498" s="3"/>
      <c r="S498" s="3"/>
    </row>
    <row r="499">
      <c r="A499" s="286"/>
      <c r="B499" s="286"/>
      <c r="C499" s="286"/>
      <c r="D499" s="286"/>
      <c r="E499" s="286"/>
      <c r="F499" s="3"/>
      <c r="G499" s="3"/>
      <c r="H499" s="3"/>
      <c r="I499" s="3"/>
      <c r="J499" s="3"/>
      <c r="K499" s="3"/>
      <c r="L499" s="3"/>
      <c r="M499" s="3"/>
      <c r="N499" s="3"/>
      <c r="O499" s="3"/>
      <c r="R499" s="3"/>
      <c r="S499" s="3"/>
    </row>
    <row r="500">
      <c r="A500" s="287"/>
      <c r="B500" s="286"/>
      <c r="C500" s="286"/>
      <c r="D500" s="286"/>
      <c r="E500" s="286"/>
      <c r="F500" s="3"/>
      <c r="G500" s="3"/>
      <c r="H500" s="3"/>
      <c r="I500" s="3"/>
      <c r="J500" s="3"/>
      <c r="K500" s="3"/>
      <c r="L500" s="3"/>
      <c r="M500" s="3"/>
      <c r="N500" s="3"/>
      <c r="O500" s="3"/>
      <c r="R500" s="3"/>
      <c r="S500" s="3"/>
    </row>
    <row r="501">
      <c r="A501" s="286"/>
      <c r="B501" s="286"/>
      <c r="C501" s="286"/>
      <c r="D501" s="286"/>
      <c r="E501" s="286"/>
      <c r="F501" s="3"/>
      <c r="G501" s="3"/>
      <c r="H501" s="3"/>
      <c r="I501" s="3"/>
      <c r="J501" s="3"/>
      <c r="K501" s="3"/>
      <c r="L501" s="3"/>
      <c r="M501" s="3"/>
      <c r="N501" s="3"/>
      <c r="O501" s="3"/>
      <c r="R501" s="3"/>
      <c r="S501" s="3"/>
    </row>
    <row r="502">
      <c r="A502" s="288"/>
      <c r="B502" s="286"/>
      <c r="C502" s="286"/>
      <c r="D502" s="286"/>
      <c r="E502" s="286"/>
      <c r="F502" s="3"/>
      <c r="G502" s="3"/>
      <c r="H502" s="3"/>
      <c r="I502" s="3"/>
      <c r="J502" s="3"/>
      <c r="K502" s="3"/>
      <c r="L502" s="3"/>
      <c r="M502" s="3"/>
      <c r="N502" s="3"/>
      <c r="O502" s="3"/>
      <c r="R502" s="3"/>
      <c r="S502" s="3"/>
    </row>
    <row r="503">
      <c r="A503" s="286"/>
      <c r="B503" s="286"/>
      <c r="C503" s="286"/>
      <c r="D503" s="286"/>
      <c r="E503" s="286"/>
      <c r="F503" s="3"/>
      <c r="G503" s="3"/>
      <c r="H503" s="3"/>
      <c r="I503" s="3"/>
      <c r="J503" s="3"/>
      <c r="K503" s="3"/>
      <c r="L503" s="3"/>
      <c r="M503" s="3"/>
      <c r="N503" s="3"/>
      <c r="O503" s="3"/>
      <c r="R503" s="3"/>
      <c r="S503" s="3"/>
    </row>
    <row r="504">
      <c r="A504" s="287"/>
      <c r="B504" s="286"/>
      <c r="C504" s="286"/>
      <c r="D504" s="286"/>
      <c r="E504" s="286"/>
      <c r="F504" s="3"/>
      <c r="G504" s="3"/>
      <c r="H504" s="3"/>
      <c r="I504" s="3"/>
      <c r="J504" s="3"/>
      <c r="K504" s="3"/>
      <c r="L504" s="3"/>
      <c r="M504" s="3"/>
      <c r="N504" s="3"/>
      <c r="O504" s="3"/>
      <c r="R504" s="3"/>
      <c r="S504" s="3"/>
    </row>
    <row r="505">
      <c r="A505" s="286"/>
      <c r="B505" s="286"/>
      <c r="C505" s="286"/>
      <c r="D505" s="286"/>
      <c r="E505" s="286"/>
      <c r="F505" s="3"/>
      <c r="G505" s="3"/>
      <c r="H505" s="3"/>
      <c r="I505" s="3"/>
      <c r="J505" s="3"/>
      <c r="K505" s="3"/>
      <c r="L505" s="3"/>
      <c r="M505" s="3"/>
      <c r="N505" s="3"/>
      <c r="O505" s="3"/>
      <c r="R505" s="3"/>
      <c r="S505" s="3"/>
    </row>
    <row r="506">
      <c r="A506" s="291"/>
      <c r="B506" s="286"/>
      <c r="C506" s="286"/>
      <c r="D506" s="286"/>
      <c r="E506" s="286"/>
      <c r="F506" s="3"/>
      <c r="G506" s="3"/>
      <c r="H506" s="3"/>
      <c r="I506" s="3"/>
      <c r="J506" s="3"/>
      <c r="K506" s="3"/>
      <c r="L506" s="3"/>
      <c r="M506" s="3"/>
      <c r="N506" s="3"/>
      <c r="O506" s="3"/>
      <c r="R506" s="3"/>
      <c r="S506" s="3"/>
    </row>
    <row r="507">
      <c r="A507" s="286"/>
      <c r="B507" s="286"/>
      <c r="C507" s="286"/>
      <c r="D507" s="286"/>
      <c r="E507" s="286"/>
      <c r="F507" s="3"/>
      <c r="G507" s="3"/>
      <c r="H507" s="3"/>
      <c r="I507" s="3"/>
      <c r="J507" s="3"/>
      <c r="K507" s="3"/>
      <c r="L507" s="3"/>
      <c r="M507" s="3"/>
      <c r="N507" s="3"/>
      <c r="O507" s="3"/>
      <c r="R507" s="3"/>
      <c r="S507" s="3"/>
    </row>
    <row r="508">
      <c r="A508" s="340"/>
      <c r="B508" s="340"/>
      <c r="C508" s="340"/>
      <c r="D508" s="340"/>
      <c r="E508" s="340"/>
      <c r="F508" s="3"/>
      <c r="G508" s="3"/>
      <c r="H508" s="3"/>
      <c r="I508" s="3"/>
      <c r="J508" s="3"/>
      <c r="K508" s="3"/>
      <c r="L508" s="3"/>
      <c r="M508" s="3"/>
      <c r="N508" s="3"/>
      <c r="O508" s="3"/>
      <c r="R508" s="3"/>
      <c r="S508" s="3"/>
    </row>
    <row r="509">
      <c r="A509" s="208"/>
      <c r="B509" s="208"/>
      <c r="C509" s="208"/>
      <c r="D509" s="208"/>
      <c r="E509" s="208"/>
      <c r="F509" s="3"/>
      <c r="G509" s="3"/>
      <c r="H509" s="3"/>
      <c r="I509" s="3"/>
      <c r="J509" s="3"/>
      <c r="K509" s="3"/>
      <c r="L509" s="3"/>
      <c r="M509" s="3"/>
      <c r="N509" s="3"/>
      <c r="O509" s="3"/>
      <c r="R509" s="3"/>
      <c r="S509" s="3"/>
    </row>
    <row r="510">
      <c r="A510" s="208"/>
      <c r="B510" s="208"/>
      <c r="C510" s="208"/>
      <c r="D510" s="208"/>
      <c r="E510" s="208"/>
      <c r="F510" s="3"/>
      <c r="G510" s="3"/>
      <c r="H510" s="3"/>
      <c r="I510" s="3"/>
      <c r="J510" s="3"/>
      <c r="K510" s="3"/>
      <c r="L510" s="3"/>
      <c r="M510" s="3"/>
      <c r="N510" s="3"/>
      <c r="O510" s="3"/>
      <c r="R510" s="3"/>
      <c r="S510" s="3"/>
    </row>
    <row r="511">
      <c r="A511" s="208"/>
      <c r="B511" s="208"/>
      <c r="C511" s="208"/>
      <c r="D511" s="208"/>
      <c r="E511" s="208"/>
      <c r="F511" s="3"/>
      <c r="G511" s="3"/>
      <c r="H511" s="3"/>
      <c r="I511" s="3"/>
      <c r="J511" s="3"/>
      <c r="K511" s="3"/>
      <c r="L511" s="3"/>
      <c r="M511" s="3"/>
      <c r="N511" s="3"/>
      <c r="O511" s="3"/>
      <c r="R511" s="3"/>
      <c r="S511" s="3"/>
    </row>
    <row r="512">
      <c r="A512" s="208"/>
      <c r="B512" s="208"/>
      <c r="C512" s="208"/>
      <c r="D512" s="208"/>
      <c r="E512" s="208"/>
      <c r="F512" s="3"/>
      <c r="G512" s="3"/>
      <c r="H512" s="3"/>
      <c r="I512" s="3"/>
      <c r="J512" s="3"/>
      <c r="K512" s="3"/>
      <c r="L512" s="3"/>
      <c r="M512" s="3"/>
      <c r="N512" s="3"/>
      <c r="O512" s="3"/>
      <c r="R512" s="3"/>
      <c r="S512" s="3"/>
    </row>
    <row r="513">
      <c r="A513" s="208"/>
      <c r="B513" s="208"/>
      <c r="C513" s="208"/>
      <c r="D513" s="208"/>
      <c r="E513" s="208"/>
      <c r="F513" s="3"/>
      <c r="G513" s="3"/>
      <c r="H513" s="3"/>
      <c r="I513" s="3"/>
      <c r="J513" s="3"/>
      <c r="K513" s="3"/>
      <c r="L513" s="3"/>
      <c r="M513" s="3"/>
      <c r="N513" s="3"/>
      <c r="O513" s="3"/>
      <c r="R513" s="3"/>
      <c r="S513" s="3"/>
    </row>
    <row r="514">
      <c r="A514" s="286"/>
      <c r="B514" s="286"/>
      <c r="C514" s="286"/>
      <c r="D514" s="286"/>
      <c r="E514" s="286"/>
      <c r="F514" s="3"/>
      <c r="G514" s="3"/>
      <c r="H514" s="3"/>
      <c r="I514" s="3"/>
      <c r="J514" s="3"/>
      <c r="K514" s="3"/>
      <c r="L514" s="3"/>
      <c r="M514" s="3"/>
      <c r="N514" s="3"/>
      <c r="O514" s="3"/>
      <c r="R514" s="3"/>
      <c r="S514" s="3"/>
    </row>
    <row r="515">
      <c r="A515" s="287"/>
      <c r="B515" s="286"/>
      <c r="C515" s="286"/>
      <c r="D515" s="286"/>
      <c r="E515" s="286"/>
      <c r="F515" s="3"/>
      <c r="G515" s="3"/>
      <c r="H515" s="3"/>
      <c r="I515" s="3"/>
      <c r="J515" s="3"/>
      <c r="K515" s="3"/>
      <c r="L515" s="3"/>
      <c r="M515" s="3"/>
      <c r="N515" s="3"/>
      <c r="O515" s="3"/>
      <c r="R515" s="3"/>
      <c r="S515" s="3"/>
    </row>
    <row r="516">
      <c r="A516" s="286"/>
      <c r="B516" s="286"/>
      <c r="C516" s="286"/>
      <c r="D516" s="286"/>
      <c r="E516" s="286"/>
      <c r="F516" s="3"/>
      <c r="G516" s="3"/>
      <c r="H516" s="3"/>
      <c r="I516" s="3"/>
      <c r="J516" s="3"/>
      <c r="K516" s="3"/>
      <c r="L516" s="3"/>
      <c r="M516" s="3"/>
      <c r="N516" s="3"/>
      <c r="O516" s="3"/>
      <c r="R516" s="3"/>
      <c r="S516" s="3"/>
    </row>
    <row r="517">
      <c r="A517" s="287"/>
      <c r="B517" s="286"/>
      <c r="C517" s="286"/>
      <c r="D517" s="286"/>
      <c r="E517" s="286"/>
      <c r="F517" s="3"/>
      <c r="G517" s="3"/>
      <c r="H517" s="3"/>
      <c r="I517" s="3"/>
      <c r="J517" s="3"/>
      <c r="K517" s="3"/>
      <c r="L517" s="3"/>
      <c r="M517" s="3"/>
      <c r="N517" s="3"/>
      <c r="O517" s="3"/>
      <c r="R517" s="3"/>
      <c r="S517" s="3"/>
    </row>
    <row r="518">
      <c r="A518" s="3"/>
      <c r="B518" s="3"/>
      <c r="C518" s="3"/>
      <c r="D518" s="3"/>
      <c r="E518" s="3"/>
      <c r="F518" s="3"/>
      <c r="G518" s="3"/>
      <c r="H518" s="3"/>
      <c r="I518" s="3"/>
      <c r="J518" s="3"/>
      <c r="K518" s="3"/>
      <c r="L518" s="3"/>
      <c r="M518" s="3"/>
      <c r="N518" s="3"/>
      <c r="O518" s="3"/>
      <c r="R518" s="3"/>
      <c r="S518" s="3"/>
    </row>
    <row r="519">
      <c r="A519" s="3"/>
      <c r="B519" s="3"/>
      <c r="C519" s="3"/>
      <c r="D519" s="3"/>
      <c r="E519" s="3"/>
      <c r="F519" s="3"/>
      <c r="G519" s="3"/>
      <c r="H519" s="3"/>
      <c r="I519" s="3"/>
      <c r="J519" s="3"/>
      <c r="K519" s="3"/>
      <c r="L519" s="3"/>
      <c r="M519" s="3"/>
      <c r="N519" s="3"/>
      <c r="O519" s="3"/>
      <c r="R519" s="3"/>
      <c r="S519" s="3"/>
    </row>
    <row r="520">
      <c r="A520" s="387"/>
      <c r="B520" s="3"/>
      <c r="C520" s="3"/>
      <c r="D520" s="3"/>
      <c r="E520" s="3"/>
      <c r="F520" s="3"/>
      <c r="G520" s="3"/>
      <c r="H520" s="3"/>
      <c r="I520" s="3"/>
      <c r="J520" s="3"/>
      <c r="K520" s="3"/>
      <c r="L520" s="3"/>
      <c r="M520" s="3"/>
      <c r="N520" s="3"/>
      <c r="O520" s="3"/>
      <c r="R520" s="3"/>
      <c r="S520" s="3"/>
    </row>
    <row r="521">
      <c r="A521" s="387"/>
      <c r="B521" s="3"/>
      <c r="C521" s="3"/>
      <c r="D521" s="3"/>
      <c r="E521" s="3"/>
      <c r="F521" s="3"/>
      <c r="G521" s="3"/>
      <c r="H521" s="3"/>
      <c r="I521" s="3"/>
      <c r="J521" s="3"/>
      <c r="K521" s="3"/>
      <c r="L521" s="3"/>
      <c r="M521" s="3"/>
      <c r="N521" s="3"/>
      <c r="O521" s="3"/>
      <c r="R521" s="3"/>
      <c r="S521" s="3"/>
    </row>
    <row r="522">
      <c r="A522" s="388"/>
      <c r="B522" s="3"/>
      <c r="C522" s="3"/>
      <c r="D522" s="3"/>
      <c r="E522" s="3"/>
      <c r="F522" s="3"/>
      <c r="G522" s="3"/>
      <c r="H522" s="3"/>
      <c r="I522" s="3"/>
      <c r="J522" s="3"/>
      <c r="K522" s="3"/>
      <c r="L522" s="3"/>
      <c r="M522" s="3"/>
      <c r="N522" s="3"/>
      <c r="O522" s="3"/>
      <c r="R522" s="3"/>
      <c r="S522" s="3"/>
    </row>
    <row r="523">
      <c r="A523" s="388"/>
      <c r="B523" s="3"/>
      <c r="C523" s="3"/>
      <c r="D523" s="3"/>
      <c r="E523" s="3"/>
      <c r="F523" s="3"/>
      <c r="G523" s="3"/>
      <c r="H523" s="3"/>
      <c r="I523" s="3"/>
      <c r="J523" s="3"/>
      <c r="K523" s="3"/>
      <c r="L523" s="3"/>
      <c r="M523" s="3"/>
      <c r="N523" s="3"/>
      <c r="O523" s="3"/>
      <c r="R523" s="3"/>
      <c r="S523" s="3"/>
    </row>
    <row r="524">
      <c r="A524" s="388"/>
      <c r="B524" s="3"/>
      <c r="C524" s="3"/>
      <c r="D524" s="3"/>
      <c r="E524" s="3"/>
      <c r="F524" s="3"/>
      <c r="G524" s="3"/>
      <c r="H524" s="3"/>
      <c r="I524" s="3"/>
      <c r="J524" s="3"/>
      <c r="K524" s="3"/>
      <c r="L524" s="3"/>
      <c r="M524" s="3"/>
      <c r="N524" s="3"/>
      <c r="O524" s="3"/>
      <c r="R524" s="3"/>
      <c r="S524" s="3"/>
    </row>
    <row r="525">
      <c r="A525" s="388"/>
      <c r="B525" s="3"/>
      <c r="C525" s="3"/>
      <c r="D525" s="3"/>
      <c r="E525" s="3"/>
      <c r="F525" s="3"/>
      <c r="G525" s="3"/>
      <c r="H525" s="3"/>
      <c r="I525" s="3"/>
      <c r="J525" s="3"/>
      <c r="K525" s="3"/>
      <c r="L525" s="3"/>
      <c r="M525" s="3"/>
      <c r="N525" s="3"/>
      <c r="O525" s="3"/>
      <c r="R525" s="3"/>
      <c r="S525" s="3"/>
    </row>
    <row r="526">
      <c r="A526" s="388"/>
      <c r="B526" s="3"/>
      <c r="C526" s="3"/>
      <c r="D526" s="3"/>
      <c r="E526" s="3"/>
      <c r="F526" s="3"/>
      <c r="G526" s="3"/>
      <c r="H526" s="3"/>
      <c r="I526" s="3"/>
      <c r="J526" s="3"/>
      <c r="K526" s="3"/>
      <c r="L526" s="3"/>
      <c r="M526" s="3"/>
      <c r="N526" s="3"/>
      <c r="O526" s="3"/>
      <c r="R526" s="3"/>
      <c r="S526" s="3"/>
    </row>
    <row r="527">
      <c r="A527" s="388"/>
      <c r="B527" s="3"/>
      <c r="C527" s="3"/>
      <c r="D527" s="3"/>
      <c r="E527" s="3"/>
      <c r="F527" s="3"/>
      <c r="G527" s="3"/>
      <c r="H527" s="3"/>
      <c r="I527" s="3"/>
      <c r="J527" s="3"/>
      <c r="K527" s="3"/>
      <c r="L527" s="3"/>
      <c r="M527" s="3"/>
      <c r="N527" s="3"/>
      <c r="O527" s="3"/>
      <c r="R527" s="3"/>
      <c r="S527" s="3"/>
    </row>
    <row r="528">
      <c r="A528" s="388"/>
      <c r="B528" s="3"/>
      <c r="C528" s="3"/>
      <c r="D528" s="3"/>
      <c r="E528" s="3"/>
      <c r="F528" s="3"/>
      <c r="G528" s="3"/>
      <c r="H528" s="3"/>
      <c r="I528" s="3"/>
      <c r="J528" s="3"/>
      <c r="K528" s="3"/>
      <c r="L528" s="3"/>
      <c r="M528" s="3"/>
      <c r="N528" s="3"/>
      <c r="O528" s="3"/>
      <c r="R528" s="3"/>
      <c r="S528" s="3"/>
    </row>
    <row r="529">
      <c r="A529" s="388"/>
      <c r="B529" s="3"/>
      <c r="C529" s="3"/>
      <c r="D529" s="3"/>
      <c r="E529" s="3"/>
      <c r="F529" s="3"/>
      <c r="G529" s="3"/>
      <c r="H529" s="3"/>
      <c r="I529" s="3"/>
      <c r="J529" s="3"/>
      <c r="K529" s="3"/>
      <c r="L529" s="3"/>
      <c r="M529" s="3"/>
      <c r="N529" s="3"/>
      <c r="O529" s="3"/>
      <c r="R529" s="3"/>
      <c r="S529" s="3"/>
    </row>
    <row r="530">
      <c r="A530" s="388"/>
      <c r="B530" s="3"/>
      <c r="C530" s="3"/>
      <c r="D530" s="3"/>
      <c r="E530" s="3"/>
      <c r="F530" s="3"/>
      <c r="G530" s="3"/>
      <c r="H530" s="3"/>
      <c r="I530" s="3"/>
      <c r="J530" s="3"/>
      <c r="K530" s="3"/>
      <c r="L530" s="3"/>
      <c r="M530" s="3"/>
      <c r="N530" s="3"/>
      <c r="O530" s="3"/>
      <c r="R530" s="3"/>
      <c r="S530" s="3"/>
    </row>
    <row r="531">
      <c r="A531" s="388"/>
      <c r="B531" s="3"/>
      <c r="C531" s="3"/>
      <c r="D531" s="3"/>
      <c r="E531" s="3"/>
      <c r="F531" s="3"/>
      <c r="G531" s="3"/>
      <c r="H531" s="3"/>
      <c r="I531" s="3"/>
      <c r="J531" s="3"/>
      <c r="K531" s="3"/>
      <c r="L531" s="3"/>
      <c r="M531" s="3"/>
      <c r="N531" s="3"/>
      <c r="O531" s="3"/>
      <c r="R531" s="3"/>
      <c r="S531" s="3"/>
    </row>
    <row r="532">
      <c r="A532" s="388"/>
      <c r="B532" s="3"/>
      <c r="C532" s="3"/>
      <c r="D532" s="3"/>
      <c r="E532" s="3"/>
      <c r="F532" s="3"/>
      <c r="G532" s="3"/>
      <c r="H532" s="3"/>
      <c r="I532" s="3"/>
      <c r="J532" s="3"/>
      <c r="K532" s="3"/>
      <c r="L532" s="3"/>
      <c r="M532" s="3"/>
      <c r="N532" s="3"/>
      <c r="O532" s="3"/>
      <c r="R532" s="3"/>
      <c r="S532" s="3"/>
    </row>
    <row r="533">
      <c r="A533" s="388"/>
      <c r="B533" s="3"/>
      <c r="C533" s="3"/>
      <c r="D533" s="3"/>
      <c r="E533" s="3"/>
      <c r="F533" s="3"/>
      <c r="G533" s="3"/>
      <c r="H533" s="3"/>
      <c r="I533" s="3"/>
      <c r="J533" s="3"/>
      <c r="K533" s="3"/>
      <c r="L533" s="3"/>
      <c r="M533" s="3"/>
      <c r="N533" s="3"/>
      <c r="O533" s="3"/>
      <c r="R533" s="3"/>
      <c r="S533" s="3"/>
    </row>
    <row r="534">
      <c r="A534" s="388"/>
      <c r="B534" s="3"/>
      <c r="C534" s="3"/>
      <c r="D534" s="3"/>
      <c r="E534" s="3"/>
      <c r="F534" s="3"/>
      <c r="G534" s="3"/>
      <c r="H534" s="3"/>
      <c r="I534" s="3"/>
      <c r="J534" s="3"/>
      <c r="K534" s="3"/>
      <c r="L534" s="3"/>
      <c r="M534" s="3"/>
      <c r="N534" s="3"/>
      <c r="O534" s="3"/>
      <c r="R534" s="3"/>
      <c r="S534" s="3"/>
    </row>
    <row r="535">
      <c r="A535" s="388"/>
      <c r="B535" s="3"/>
      <c r="C535" s="3"/>
      <c r="D535" s="3"/>
      <c r="E535" s="3"/>
      <c r="F535" s="3"/>
      <c r="G535" s="3"/>
      <c r="H535" s="3"/>
      <c r="I535" s="3"/>
      <c r="J535" s="3"/>
      <c r="K535" s="3"/>
      <c r="L535" s="3"/>
      <c r="M535" s="3"/>
      <c r="N535" s="3"/>
      <c r="O535" s="3"/>
      <c r="R535" s="3"/>
      <c r="S535" s="3"/>
    </row>
    <row r="536">
      <c r="A536" s="388"/>
      <c r="B536" s="3"/>
      <c r="C536" s="3"/>
      <c r="D536" s="3"/>
      <c r="E536" s="3"/>
      <c r="F536" s="3"/>
      <c r="G536" s="3"/>
      <c r="H536" s="3"/>
      <c r="I536" s="3"/>
      <c r="J536" s="3"/>
      <c r="K536" s="3"/>
      <c r="L536" s="3"/>
      <c r="M536" s="3"/>
      <c r="N536" s="3"/>
      <c r="O536" s="3"/>
      <c r="R536" s="3"/>
      <c r="S536" s="3"/>
    </row>
    <row r="537">
      <c r="A537" s="388"/>
      <c r="B537" s="3"/>
      <c r="C537" s="3"/>
      <c r="D537" s="3"/>
      <c r="E537" s="3"/>
      <c r="F537" s="3"/>
      <c r="G537" s="3"/>
      <c r="H537" s="3"/>
      <c r="I537" s="3"/>
      <c r="J537" s="3"/>
      <c r="K537" s="3"/>
      <c r="L537" s="3"/>
      <c r="M537" s="3"/>
      <c r="N537" s="3"/>
      <c r="O537" s="3"/>
      <c r="R537" s="3"/>
      <c r="S537" s="3"/>
    </row>
    <row r="538">
      <c r="A538" s="388"/>
      <c r="B538" s="3"/>
      <c r="C538" s="3"/>
      <c r="D538" s="3"/>
      <c r="E538" s="3"/>
      <c r="F538" s="3"/>
      <c r="G538" s="3"/>
      <c r="H538" s="3"/>
      <c r="I538" s="3"/>
      <c r="J538" s="3"/>
      <c r="K538" s="3"/>
      <c r="L538" s="3"/>
      <c r="M538" s="3"/>
      <c r="N538" s="3"/>
      <c r="O538" s="3"/>
      <c r="R538" s="3"/>
      <c r="S538" s="3"/>
    </row>
    <row r="539">
      <c r="A539" s="388"/>
      <c r="B539" s="3"/>
      <c r="C539" s="3"/>
      <c r="D539" s="3"/>
      <c r="E539" s="3"/>
      <c r="F539" s="3"/>
      <c r="G539" s="3"/>
      <c r="H539" s="3"/>
      <c r="I539" s="3"/>
      <c r="J539" s="3"/>
      <c r="K539" s="3"/>
      <c r="L539" s="3"/>
      <c r="M539" s="3"/>
      <c r="N539" s="3"/>
      <c r="O539" s="3"/>
      <c r="R539" s="3"/>
      <c r="S539" s="3"/>
    </row>
    <row r="540">
      <c r="A540" s="388"/>
      <c r="B540" s="3"/>
      <c r="C540" s="3"/>
      <c r="D540" s="3"/>
      <c r="E540" s="3"/>
      <c r="F540" s="3"/>
      <c r="G540" s="3"/>
      <c r="H540" s="3"/>
      <c r="I540" s="3"/>
      <c r="J540" s="3"/>
      <c r="K540" s="3"/>
      <c r="L540" s="3"/>
      <c r="M540" s="3"/>
      <c r="N540" s="3"/>
      <c r="O540" s="3"/>
      <c r="R540" s="3"/>
      <c r="S540" s="3"/>
    </row>
    <row r="541">
      <c r="A541" s="388"/>
      <c r="B541" s="3"/>
      <c r="C541" s="3"/>
      <c r="D541" s="3"/>
      <c r="E541" s="3"/>
      <c r="F541" s="3"/>
      <c r="G541" s="3"/>
      <c r="H541" s="3"/>
      <c r="I541" s="3"/>
      <c r="J541" s="3"/>
      <c r="K541" s="3"/>
      <c r="L541" s="3"/>
      <c r="M541" s="3"/>
      <c r="N541" s="3"/>
      <c r="O541" s="3"/>
      <c r="R541" s="3"/>
      <c r="S541" s="3"/>
    </row>
    <row r="542">
      <c r="A542" s="388"/>
      <c r="B542" s="3"/>
      <c r="C542" s="3"/>
      <c r="D542" s="3"/>
      <c r="E542" s="3"/>
      <c r="F542" s="3"/>
      <c r="G542" s="3"/>
      <c r="H542" s="3"/>
      <c r="I542" s="3"/>
      <c r="J542" s="3"/>
      <c r="K542" s="3"/>
      <c r="L542" s="3"/>
      <c r="M542" s="3"/>
      <c r="N542" s="3"/>
      <c r="O542" s="3"/>
      <c r="R542" s="3"/>
      <c r="S542" s="3"/>
    </row>
    <row r="543">
      <c r="A543" s="388"/>
      <c r="B543" s="3"/>
      <c r="C543" s="3"/>
      <c r="D543" s="3"/>
      <c r="E543" s="3"/>
      <c r="F543" s="3"/>
      <c r="G543" s="3"/>
      <c r="H543" s="3"/>
      <c r="I543" s="3"/>
      <c r="J543" s="3"/>
      <c r="K543" s="3"/>
      <c r="L543" s="3"/>
      <c r="M543" s="3"/>
      <c r="N543" s="3"/>
      <c r="O543" s="3"/>
      <c r="R543" s="3"/>
      <c r="S543" s="3"/>
    </row>
    <row r="544">
      <c r="A544" s="388"/>
      <c r="B544" s="3"/>
      <c r="C544" s="3"/>
      <c r="D544" s="3"/>
      <c r="E544" s="3"/>
      <c r="F544" s="3"/>
      <c r="G544" s="3"/>
      <c r="H544" s="3"/>
      <c r="I544" s="3"/>
      <c r="J544" s="3"/>
      <c r="K544" s="3"/>
      <c r="L544" s="3"/>
      <c r="M544" s="3"/>
      <c r="N544" s="3"/>
      <c r="O544" s="3"/>
      <c r="R544" s="3"/>
      <c r="S544" s="3"/>
    </row>
    <row r="545">
      <c r="A545" s="388"/>
      <c r="B545" s="3"/>
      <c r="C545" s="3"/>
      <c r="D545" s="3"/>
      <c r="E545" s="3"/>
      <c r="F545" s="3"/>
      <c r="G545" s="3"/>
      <c r="H545" s="3"/>
      <c r="I545" s="3"/>
      <c r="J545" s="3"/>
      <c r="K545" s="3"/>
      <c r="L545" s="3"/>
      <c r="M545" s="3"/>
      <c r="N545" s="3"/>
      <c r="O545" s="3"/>
      <c r="R545" s="3"/>
      <c r="S545" s="3"/>
    </row>
    <row r="546">
      <c r="A546" s="388"/>
      <c r="B546" s="3"/>
      <c r="C546" s="3"/>
      <c r="D546" s="3"/>
      <c r="E546" s="3"/>
      <c r="F546" s="3"/>
      <c r="G546" s="3"/>
      <c r="H546" s="3"/>
      <c r="I546" s="3"/>
      <c r="J546" s="3"/>
      <c r="K546" s="3"/>
      <c r="L546" s="3"/>
      <c r="M546" s="3"/>
      <c r="N546" s="3"/>
      <c r="O546" s="3"/>
      <c r="R546" s="3"/>
      <c r="S546" s="3"/>
    </row>
    <row r="547">
      <c r="A547" s="388"/>
      <c r="B547" s="3"/>
      <c r="C547" s="3"/>
      <c r="D547" s="3"/>
      <c r="E547" s="3"/>
      <c r="F547" s="3"/>
      <c r="G547" s="3"/>
      <c r="H547" s="3"/>
      <c r="I547" s="3"/>
      <c r="J547" s="3"/>
      <c r="K547" s="3"/>
      <c r="L547" s="3"/>
      <c r="M547" s="3"/>
      <c r="N547" s="3"/>
      <c r="O547" s="3"/>
      <c r="R547" s="3"/>
      <c r="S547" s="3"/>
    </row>
    <row r="548">
      <c r="A548" s="388"/>
      <c r="B548" s="3"/>
      <c r="C548" s="3"/>
      <c r="D548" s="3"/>
      <c r="E548" s="3"/>
      <c r="F548" s="3"/>
      <c r="G548" s="3"/>
      <c r="H548" s="3"/>
      <c r="I548" s="3"/>
      <c r="J548" s="3"/>
      <c r="K548" s="3"/>
      <c r="L548" s="3"/>
      <c r="M548" s="3"/>
      <c r="N548" s="3"/>
      <c r="O548" s="3"/>
      <c r="R548" s="3"/>
      <c r="S548" s="3"/>
    </row>
    <row r="549">
      <c r="A549" s="388"/>
      <c r="B549" s="3"/>
      <c r="C549" s="3"/>
      <c r="D549" s="3"/>
      <c r="E549" s="3"/>
      <c r="F549" s="3"/>
      <c r="G549" s="3"/>
      <c r="H549" s="3"/>
      <c r="I549" s="3"/>
      <c r="J549" s="3"/>
      <c r="K549" s="3"/>
      <c r="L549" s="3"/>
      <c r="M549" s="3"/>
      <c r="N549" s="3"/>
      <c r="O549" s="3"/>
      <c r="R549" s="3"/>
      <c r="S549" s="3"/>
    </row>
    <row r="550">
      <c r="A550" s="388"/>
      <c r="B550" s="3"/>
      <c r="C550" s="3"/>
      <c r="D550" s="3"/>
      <c r="E550" s="3"/>
      <c r="F550" s="3"/>
      <c r="G550" s="3"/>
      <c r="H550" s="3"/>
      <c r="I550" s="3"/>
      <c r="J550" s="3"/>
      <c r="K550" s="3"/>
      <c r="L550" s="3"/>
      <c r="M550" s="3"/>
      <c r="N550" s="3"/>
      <c r="O550" s="3"/>
      <c r="R550" s="3"/>
      <c r="S550" s="3"/>
    </row>
    <row r="551">
      <c r="A551" s="388"/>
      <c r="B551" s="3"/>
      <c r="C551" s="3"/>
      <c r="D551" s="3"/>
      <c r="E551" s="3"/>
      <c r="F551" s="3"/>
      <c r="G551" s="3"/>
      <c r="H551" s="3"/>
      <c r="I551" s="3"/>
      <c r="J551" s="3"/>
      <c r="K551" s="3"/>
      <c r="L551" s="3"/>
      <c r="M551" s="3"/>
      <c r="N551" s="3"/>
      <c r="O551" s="3"/>
      <c r="R551" s="3"/>
      <c r="S551" s="3"/>
    </row>
    <row r="552">
      <c r="A552" s="388"/>
      <c r="B552" s="3"/>
      <c r="C552" s="3"/>
      <c r="D552" s="3"/>
      <c r="E552" s="3"/>
      <c r="F552" s="3"/>
      <c r="G552" s="3"/>
      <c r="H552" s="3"/>
      <c r="I552" s="3"/>
      <c r="J552" s="3"/>
      <c r="K552" s="3"/>
      <c r="L552" s="3"/>
      <c r="M552" s="3"/>
      <c r="N552" s="3"/>
      <c r="O552" s="3"/>
      <c r="R552" s="3"/>
      <c r="S552" s="3"/>
    </row>
    <row r="553">
      <c r="A553" s="388"/>
      <c r="B553" s="3"/>
      <c r="C553" s="3"/>
      <c r="D553" s="3"/>
      <c r="E553" s="3"/>
      <c r="F553" s="3"/>
      <c r="G553" s="3"/>
      <c r="H553" s="3"/>
      <c r="I553" s="3"/>
      <c r="J553" s="3"/>
      <c r="K553" s="3"/>
      <c r="L553" s="3"/>
      <c r="M553" s="3"/>
      <c r="N553" s="3"/>
      <c r="O553" s="3"/>
      <c r="R553" s="3"/>
      <c r="S553" s="3"/>
    </row>
    <row r="554">
      <c r="A554" s="388"/>
      <c r="B554" s="3"/>
      <c r="C554" s="3"/>
      <c r="D554" s="3"/>
      <c r="E554" s="3"/>
      <c r="F554" s="3"/>
      <c r="G554" s="3"/>
      <c r="H554" s="3"/>
      <c r="I554" s="3"/>
      <c r="J554" s="3"/>
      <c r="K554" s="3"/>
      <c r="L554" s="3"/>
      <c r="M554" s="3"/>
      <c r="N554" s="3"/>
      <c r="O554" s="3"/>
      <c r="R554" s="3"/>
      <c r="S554" s="3"/>
    </row>
    <row r="555">
      <c r="A555" s="388"/>
      <c r="B555" s="3"/>
      <c r="C555" s="3"/>
      <c r="D555" s="3"/>
      <c r="E555" s="3"/>
      <c r="F555" s="3"/>
      <c r="G555" s="3"/>
      <c r="H555" s="3"/>
      <c r="I555" s="3"/>
      <c r="J555" s="3"/>
      <c r="K555" s="3"/>
      <c r="L555" s="3"/>
      <c r="M555" s="3"/>
      <c r="N555" s="3"/>
      <c r="O555" s="3"/>
      <c r="R555" s="3"/>
      <c r="S555" s="3"/>
    </row>
    <row r="556">
      <c r="A556" s="388"/>
      <c r="B556" s="3"/>
      <c r="C556" s="3"/>
      <c r="D556" s="3"/>
      <c r="E556" s="3"/>
      <c r="F556" s="3"/>
      <c r="G556" s="3"/>
      <c r="H556" s="3"/>
      <c r="I556" s="3"/>
      <c r="J556" s="3"/>
      <c r="K556" s="3"/>
      <c r="L556" s="3"/>
      <c r="M556" s="3"/>
      <c r="N556" s="3"/>
      <c r="O556" s="3"/>
      <c r="R556" s="3"/>
      <c r="S556" s="3"/>
    </row>
    <row r="557">
      <c r="A557" s="388"/>
      <c r="B557" s="3"/>
      <c r="C557" s="3"/>
      <c r="D557" s="3"/>
      <c r="E557" s="3"/>
      <c r="F557" s="3"/>
      <c r="G557" s="3"/>
      <c r="H557" s="3"/>
      <c r="I557" s="3"/>
      <c r="J557" s="3"/>
      <c r="K557" s="3"/>
      <c r="L557" s="3"/>
      <c r="M557" s="3"/>
      <c r="N557" s="3"/>
      <c r="O557" s="3"/>
      <c r="R557" s="3"/>
      <c r="S557" s="3"/>
    </row>
    <row r="558">
      <c r="A558" s="388"/>
      <c r="B558" s="3"/>
      <c r="C558" s="3"/>
      <c r="D558" s="3"/>
      <c r="E558" s="3"/>
      <c r="F558" s="3"/>
      <c r="G558" s="3"/>
      <c r="H558" s="3"/>
      <c r="I558" s="3"/>
      <c r="J558" s="3"/>
      <c r="K558" s="3"/>
      <c r="L558" s="3"/>
      <c r="M558" s="3"/>
      <c r="N558" s="3"/>
      <c r="O558" s="3"/>
      <c r="R558" s="3"/>
      <c r="S558" s="3"/>
    </row>
    <row r="559">
      <c r="A559" s="388"/>
      <c r="B559" s="3"/>
      <c r="C559" s="3"/>
      <c r="D559" s="3"/>
      <c r="E559" s="3"/>
      <c r="F559" s="3"/>
      <c r="G559" s="3"/>
      <c r="H559" s="3"/>
      <c r="I559" s="3"/>
      <c r="J559" s="3"/>
      <c r="K559" s="3"/>
      <c r="L559" s="3"/>
      <c r="M559" s="3"/>
      <c r="N559" s="3"/>
      <c r="O559" s="3"/>
      <c r="R559" s="3"/>
      <c r="S559" s="3"/>
    </row>
    <row r="560">
      <c r="A560" s="388"/>
      <c r="B560" s="3"/>
      <c r="C560" s="3"/>
      <c r="D560" s="3"/>
      <c r="E560" s="3"/>
      <c r="F560" s="3"/>
      <c r="G560" s="3"/>
      <c r="H560" s="3"/>
      <c r="I560" s="3"/>
      <c r="J560" s="3"/>
      <c r="K560" s="3"/>
      <c r="L560" s="3"/>
      <c r="M560" s="3"/>
      <c r="N560" s="3"/>
      <c r="O560" s="3"/>
      <c r="R560" s="3"/>
      <c r="S560" s="3"/>
    </row>
    <row r="561">
      <c r="A561" s="388"/>
      <c r="B561" s="3"/>
      <c r="C561" s="3"/>
      <c r="D561" s="3"/>
      <c r="E561" s="3"/>
      <c r="F561" s="3"/>
      <c r="G561" s="3"/>
      <c r="H561" s="3"/>
      <c r="I561" s="3"/>
      <c r="J561" s="3"/>
      <c r="K561" s="3"/>
      <c r="L561" s="3"/>
      <c r="M561" s="3"/>
      <c r="N561" s="3"/>
      <c r="O561" s="3"/>
      <c r="R561" s="3"/>
      <c r="S561" s="3"/>
    </row>
    <row r="562">
      <c r="A562" s="388"/>
      <c r="B562" s="3"/>
      <c r="C562" s="3"/>
      <c r="D562" s="3"/>
      <c r="E562" s="3"/>
      <c r="F562" s="3"/>
      <c r="G562" s="3"/>
      <c r="H562" s="3"/>
      <c r="I562" s="3"/>
      <c r="J562" s="3"/>
      <c r="K562" s="3"/>
      <c r="L562" s="3"/>
      <c r="M562" s="3"/>
      <c r="N562" s="3"/>
      <c r="O562" s="3"/>
      <c r="R562" s="3"/>
      <c r="S562" s="3"/>
    </row>
    <row r="563">
      <c r="A563" s="388"/>
      <c r="B563" s="3"/>
      <c r="C563" s="3"/>
      <c r="D563" s="3"/>
      <c r="E563" s="3"/>
      <c r="F563" s="3"/>
      <c r="G563" s="3"/>
      <c r="H563" s="3"/>
      <c r="I563" s="3"/>
      <c r="J563" s="3"/>
      <c r="K563" s="3"/>
      <c r="L563" s="3"/>
      <c r="M563" s="3"/>
      <c r="N563" s="3"/>
      <c r="O563" s="3"/>
      <c r="R563" s="3"/>
      <c r="S563" s="3"/>
    </row>
    <row r="564">
      <c r="A564" s="388"/>
      <c r="B564" s="3"/>
      <c r="C564" s="3"/>
      <c r="D564" s="3"/>
      <c r="E564" s="3"/>
      <c r="F564" s="3"/>
      <c r="G564" s="3"/>
      <c r="H564" s="3"/>
      <c r="I564" s="3"/>
      <c r="J564" s="3"/>
      <c r="K564" s="3"/>
      <c r="L564" s="3"/>
      <c r="M564" s="3"/>
      <c r="N564" s="3"/>
      <c r="O564" s="3"/>
      <c r="R564" s="3"/>
      <c r="S564" s="3"/>
    </row>
    <row r="565">
      <c r="A565" s="388"/>
      <c r="B565" s="3"/>
      <c r="C565" s="3"/>
      <c r="D565" s="3"/>
      <c r="E565" s="3"/>
      <c r="F565" s="3"/>
      <c r="G565" s="3"/>
      <c r="H565" s="3"/>
      <c r="I565" s="3"/>
      <c r="J565" s="3"/>
      <c r="K565" s="3"/>
      <c r="L565" s="3"/>
      <c r="M565" s="3"/>
      <c r="N565" s="3"/>
      <c r="O565" s="3"/>
      <c r="R565" s="3"/>
      <c r="S565" s="3"/>
    </row>
    <row r="566">
      <c r="A566" s="388"/>
      <c r="B566" s="3"/>
      <c r="C566" s="3"/>
      <c r="D566" s="3"/>
      <c r="E566" s="3"/>
      <c r="F566" s="3"/>
      <c r="G566" s="3"/>
      <c r="H566" s="3"/>
      <c r="I566" s="3"/>
      <c r="J566" s="3"/>
      <c r="K566" s="3"/>
      <c r="L566" s="3"/>
      <c r="M566" s="3"/>
      <c r="N566" s="3"/>
      <c r="O566" s="3"/>
      <c r="R566" s="3"/>
      <c r="S566" s="3"/>
    </row>
    <row r="567">
      <c r="A567" s="388"/>
      <c r="B567" s="3"/>
      <c r="C567" s="3"/>
      <c r="D567" s="3"/>
      <c r="E567" s="3"/>
      <c r="F567" s="3"/>
      <c r="G567" s="3"/>
      <c r="H567" s="3"/>
      <c r="I567" s="3"/>
      <c r="J567" s="3"/>
      <c r="K567" s="3"/>
      <c r="L567" s="3"/>
      <c r="M567" s="3"/>
      <c r="N567" s="3"/>
      <c r="O567" s="3"/>
      <c r="R567" s="3"/>
      <c r="S567" s="3"/>
    </row>
    <row r="568">
      <c r="A568" s="388"/>
      <c r="B568" s="3"/>
      <c r="C568" s="3"/>
      <c r="D568" s="3"/>
      <c r="E568" s="3"/>
      <c r="F568" s="3"/>
      <c r="G568" s="3"/>
      <c r="H568" s="3"/>
      <c r="I568" s="3"/>
      <c r="J568" s="3"/>
      <c r="K568" s="3"/>
      <c r="L568" s="3"/>
      <c r="M568" s="3"/>
      <c r="N568" s="3"/>
      <c r="O568" s="3"/>
      <c r="R568" s="3"/>
      <c r="S568" s="3"/>
    </row>
    <row r="569">
      <c r="A569" s="388"/>
      <c r="B569" s="3"/>
      <c r="C569" s="3"/>
      <c r="D569" s="3"/>
      <c r="E569" s="3"/>
      <c r="F569" s="3"/>
      <c r="G569" s="3"/>
      <c r="H569" s="3"/>
      <c r="I569" s="3"/>
      <c r="J569" s="3"/>
      <c r="K569" s="3"/>
      <c r="L569" s="3"/>
      <c r="M569" s="3"/>
      <c r="N569" s="3"/>
      <c r="O569" s="3"/>
      <c r="R569" s="3"/>
      <c r="S569" s="3"/>
    </row>
    <row r="570">
      <c r="A570" s="388"/>
      <c r="B570" s="3"/>
      <c r="C570" s="3"/>
      <c r="D570" s="3"/>
      <c r="E570" s="3"/>
      <c r="F570" s="3"/>
      <c r="G570" s="3"/>
      <c r="H570" s="3"/>
      <c r="I570" s="3"/>
      <c r="J570" s="3"/>
      <c r="K570" s="3"/>
      <c r="L570" s="3"/>
      <c r="M570" s="3"/>
      <c r="N570" s="3"/>
      <c r="O570" s="3"/>
      <c r="R570" s="3"/>
      <c r="S570" s="3"/>
    </row>
    <row r="571">
      <c r="A571" s="388"/>
      <c r="B571" s="3"/>
      <c r="C571" s="3"/>
      <c r="D571" s="3"/>
      <c r="E571" s="3"/>
      <c r="F571" s="3"/>
      <c r="G571" s="3"/>
      <c r="H571" s="3"/>
      <c r="I571" s="3"/>
      <c r="J571" s="3"/>
      <c r="K571" s="3"/>
      <c r="L571" s="3"/>
      <c r="M571" s="3"/>
      <c r="N571" s="3"/>
      <c r="O571" s="3"/>
      <c r="R571" s="3"/>
      <c r="S571" s="3"/>
    </row>
    <row r="572">
      <c r="A572" s="388"/>
      <c r="B572" s="3"/>
      <c r="C572" s="3"/>
      <c r="D572" s="3"/>
      <c r="E572" s="3"/>
      <c r="F572" s="3"/>
      <c r="G572" s="3"/>
      <c r="H572" s="3"/>
      <c r="I572" s="3"/>
      <c r="J572" s="3"/>
      <c r="K572" s="3"/>
      <c r="L572" s="3"/>
      <c r="M572" s="3"/>
      <c r="N572" s="3"/>
      <c r="O572" s="3"/>
      <c r="R572" s="3"/>
      <c r="S572" s="3"/>
    </row>
    <row r="573">
      <c r="A573" s="388"/>
      <c r="B573" s="3"/>
      <c r="C573" s="3"/>
      <c r="D573" s="3"/>
      <c r="E573" s="3"/>
      <c r="F573" s="3"/>
      <c r="G573" s="3"/>
      <c r="H573" s="3"/>
      <c r="I573" s="3"/>
      <c r="J573" s="3"/>
      <c r="K573" s="3"/>
      <c r="L573" s="3"/>
      <c r="M573" s="3"/>
      <c r="N573" s="3"/>
      <c r="O573" s="3"/>
      <c r="R573" s="3"/>
      <c r="S573" s="3"/>
    </row>
    <row r="574">
      <c r="A574" s="388"/>
      <c r="B574" s="3"/>
      <c r="C574" s="3"/>
      <c r="D574" s="3"/>
      <c r="E574" s="3"/>
      <c r="F574" s="3"/>
      <c r="G574" s="3"/>
      <c r="H574" s="3"/>
      <c r="I574" s="3"/>
      <c r="J574" s="3"/>
      <c r="K574" s="3"/>
      <c r="L574" s="3"/>
      <c r="M574" s="3"/>
      <c r="N574" s="3"/>
      <c r="O574" s="3"/>
      <c r="R574" s="3"/>
      <c r="S574" s="3"/>
    </row>
    <row r="575">
      <c r="A575" s="388"/>
      <c r="B575" s="3"/>
      <c r="C575" s="3"/>
      <c r="D575" s="3"/>
      <c r="E575" s="3"/>
      <c r="F575" s="3"/>
      <c r="G575" s="3"/>
      <c r="H575" s="3"/>
      <c r="I575" s="3"/>
      <c r="J575" s="3"/>
      <c r="K575" s="3"/>
      <c r="L575" s="3"/>
      <c r="M575" s="3"/>
      <c r="N575" s="3"/>
      <c r="O575" s="3"/>
      <c r="R575" s="3"/>
      <c r="S575" s="3"/>
    </row>
    <row r="576">
      <c r="A576" s="388"/>
      <c r="B576" s="3"/>
      <c r="C576" s="3"/>
      <c r="D576" s="3"/>
      <c r="E576" s="3"/>
      <c r="F576" s="3"/>
      <c r="G576" s="3"/>
      <c r="H576" s="3"/>
      <c r="I576" s="3"/>
      <c r="J576" s="3"/>
      <c r="K576" s="3"/>
      <c r="L576" s="3"/>
      <c r="M576" s="3"/>
      <c r="N576" s="3"/>
      <c r="O576" s="3"/>
      <c r="R576" s="3"/>
      <c r="S576" s="3"/>
    </row>
    <row r="577">
      <c r="A577" s="3"/>
      <c r="B577" s="3"/>
      <c r="C577" s="3"/>
      <c r="D577" s="3"/>
      <c r="E577" s="3"/>
      <c r="F577" s="3"/>
      <c r="G577" s="3"/>
      <c r="H577" s="3"/>
      <c r="I577" s="3"/>
      <c r="J577" s="3"/>
      <c r="K577" s="3"/>
      <c r="L577" s="3"/>
      <c r="M577" s="3"/>
      <c r="N577" s="3"/>
      <c r="O577" s="3"/>
      <c r="R577" s="3"/>
      <c r="S577" s="3"/>
    </row>
    <row r="578">
      <c r="A578" s="3"/>
      <c r="B578" s="3"/>
      <c r="C578" s="3"/>
      <c r="D578" s="3"/>
      <c r="E578" s="3"/>
      <c r="F578" s="3"/>
      <c r="G578" s="3"/>
      <c r="H578" s="3"/>
      <c r="I578" s="3"/>
      <c r="J578" s="3"/>
      <c r="K578" s="3"/>
      <c r="L578" s="3"/>
      <c r="M578" s="3"/>
      <c r="N578" s="3"/>
      <c r="O578" s="3"/>
      <c r="R578" s="3"/>
      <c r="S578" s="3"/>
    </row>
    <row r="579">
      <c r="A579" s="3"/>
      <c r="B579" s="3"/>
      <c r="C579" s="3"/>
      <c r="D579" s="3"/>
      <c r="E579" s="3"/>
      <c r="F579" s="3"/>
      <c r="G579" s="3"/>
      <c r="H579" s="3"/>
      <c r="I579" s="3"/>
      <c r="J579" s="3"/>
      <c r="K579" s="3"/>
      <c r="L579" s="3"/>
      <c r="M579" s="3"/>
      <c r="N579" s="3"/>
      <c r="O579" s="3"/>
      <c r="R579" s="3"/>
      <c r="S579" s="3"/>
    </row>
    <row r="580">
      <c r="A580" s="3"/>
      <c r="B580" s="3"/>
      <c r="C580" s="3"/>
      <c r="D580" s="3"/>
      <c r="E580" s="3"/>
      <c r="F580" s="3"/>
      <c r="G580" s="3"/>
      <c r="H580" s="3"/>
      <c r="I580" s="3"/>
      <c r="J580" s="3"/>
      <c r="K580" s="3"/>
      <c r="L580" s="3"/>
      <c r="M580" s="3"/>
      <c r="N580" s="3"/>
      <c r="O580" s="3"/>
      <c r="R580" s="3"/>
      <c r="S580" s="3"/>
    </row>
    <row r="581">
      <c r="A581" s="3"/>
      <c r="B581" s="3"/>
      <c r="C581" s="3"/>
      <c r="D581" s="3"/>
      <c r="E581" s="3"/>
      <c r="F581" s="3"/>
      <c r="G581" s="3"/>
      <c r="H581" s="3"/>
      <c r="I581" s="3"/>
      <c r="J581" s="3"/>
      <c r="K581" s="3"/>
      <c r="L581" s="3"/>
      <c r="M581" s="3"/>
      <c r="N581" s="3"/>
      <c r="O581" s="3"/>
      <c r="R581" s="3"/>
      <c r="S581" s="3"/>
    </row>
    <row r="582">
      <c r="A582" s="3"/>
      <c r="B582" s="3"/>
      <c r="C582" s="3"/>
      <c r="D582" s="3"/>
      <c r="E582" s="3"/>
      <c r="F582" s="3"/>
      <c r="G582" s="3"/>
      <c r="H582" s="3"/>
      <c r="I582" s="3"/>
      <c r="J582" s="3"/>
      <c r="K582" s="3"/>
      <c r="L582" s="3"/>
      <c r="M582" s="3"/>
      <c r="N582" s="3"/>
      <c r="O582" s="3"/>
      <c r="R582" s="3"/>
      <c r="S582" s="3"/>
    </row>
    <row r="583">
      <c r="A583" s="3"/>
      <c r="B583" s="3"/>
      <c r="C583" s="3"/>
      <c r="D583" s="3"/>
      <c r="E583" s="3"/>
      <c r="F583" s="3"/>
      <c r="G583" s="3"/>
      <c r="H583" s="3"/>
      <c r="I583" s="3"/>
      <c r="J583" s="3"/>
      <c r="K583" s="3"/>
      <c r="L583" s="3"/>
      <c r="M583" s="3"/>
      <c r="N583" s="3"/>
      <c r="O583" s="3"/>
      <c r="R583" s="3"/>
      <c r="S583" s="3"/>
    </row>
    <row r="584">
      <c r="A584" s="3"/>
      <c r="B584" s="3"/>
      <c r="C584" s="3"/>
      <c r="D584" s="3"/>
      <c r="E584" s="3"/>
      <c r="F584" s="3"/>
      <c r="G584" s="3"/>
      <c r="H584" s="3"/>
      <c r="I584" s="3"/>
      <c r="J584" s="3"/>
      <c r="K584" s="3"/>
      <c r="L584" s="3"/>
      <c r="M584" s="3"/>
      <c r="N584" s="3"/>
      <c r="O584" s="3"/>
      <c r="R584" s="3"/>
      <c r="S584" s="3"/>
    </row>
  </sheetData>
  <mergeCells count="43">
    <mergeCell ref="E6:F6"/>
    <mergeCell ref="B7:F7"/>
    <mergeCell ref="G7:I7"/>
    <mergeCell ref="J7:L7"/>
    <mergeCell ref="N7:Q7"/>
    <mergeCell ref="S7:S8"/>
    <mergeCell ref="O20:Q20"/>
    <mergeCell ref="D20:F20"/>
    <mergeCell ref="B21:F21"/>
    <mergeCell ref="G21:H21"/>
    <mergeCell ref="I21:J21"/>
    <mergeCell ref="M21:Q21"/>
    <mergeCell ref="R21:R22"/>
    <mergeCell ref="G22:H22"/>
    <mergeCell ref="G23:H23"/>
    <mergeCell ref="G24:H24"/>
    <mergeCell ref="G25:H25"/>
    <mergeCell ref="G26:H26"/>
    <mergeCell ref="G27:H27"/>
    <mergeCell ref="G28:H28"/>
    <mergeCell ref="I29:J29"/>
    <mergeCell ref="G29:H29"/>
    <mergeCell ref="B32:D32"/>
    <mergeCell ref="B33:H33"/>
    <mergeCell ref="C37:F37"/>
    <mergeCell ref="O37:Q37"/>
    <mergeCell ref="B38:F38"/>
    <mergeCell ref="G38:H38"/>
    <mergeCell ref="G43:H43"/>
    <mergeCell ref="G44:H44"/>
    <mergeCell ref="G45:H45"/>
    <mergeCell ref="G46:H46"/>
    <mergeCell ref="I46:J46"/>
    <mergeCell ref="B48:C48"/>
    <mergeCell ref="B49:C49"/>
    <mergeCell ref="B53:F53"/>
    <mergeCell ref="I38:J38"/>
    <mergeCell ref="M38:Q38"/>
    <mergeCell ref="R38:R39"/>
    <mergeCell ref="G39:H39"/>
    <mergeCell ref="G40:H40"/>
    <mergeCell ref="G41:H41"/>
    <mergeCell ref="G42:H42"/>
  </mergeCells>
  <hyperlinks>
    <hyperlink r:id="rId1" ref="B32"/>
    <hyperlink r:id="rId2" ref="B33"/>
    <hyperlink r:id="rId3" ref="B48"/>
    <hyperlink r:id="rId4" ref="B49"/>
  </hyperlinks>
  <drawing r:id="rId5"/>
</worksheet>
</file>

<file path=xl/worksheets/sheet3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4.75"/>
    <col customWidth="1" min="2" max="2" width="23.38"/>
    <col customWidth="1" min="3" max="3" width="20.75"/>
    <col customWidth="1" min="4" max="4" width="23.25"/>
  </cols>
  <sheetData>
    <row r="1">
      <c r="A1" s="285"/>
      <c r="B1" s="3"/>
      <c r="C1" s="3"/>
      <c r="D1" s="3"/>
    </row>
    <row r="2">
      <c r="A2" s="389" t="s">
        <v>909</v>
      </c>
      <c r="B2" s="17"/>
      <c r="C2" s="17"/>
      <c r="D2" s="18"/>
    </row>
    <row r="3">
      <c r="A3" s="390" t="s">
        <v>910</v>
      </c>
      <c r="B3" s="391" t="s">
        <v>911</v>
      </c>
      <c r="C3" s="392" t="s">
        <v>912</v>
      </c>
      <c r="D3" s="393" t="s">
        <v>913</v>
      </c>
    </row>
    <row r="4">
      <c r="A4" s="394" t="s">
        <v>914</v>
      </c>
      <c r="B4" s="395">
        <v>305380.0</v>
      </c>
      <c r="C4" s="396">
        <v>449200.0</v>
      </c>
      <c r="D4" s="397">
        <f t="shared" ref="D4:D7" si="1">B4+C4</f>
        <v>754580</v>
      </c>
    </row>
    <row r="5">
      <c r="A5" s="394" t="s">
        <v>914</v>
      </c>
      <c r="B5" s="396">
        <v>305380.0</v>
      </c>
      <c r="C5" s="396">
        <v>449200.0</v>
      </c>
      <c r="D5" s="398">
        <f t="shared" si="1"/>
        <v>754580</v>
      </c>
    </row>
    <row r="6">
      <c r="A6" s="394" t="s">
        <v>914</v>
      </c>
      <c r="B6" s="396">
        <v>305380.0</v>
      </c>
      <c r="C6" s="396">
        <v>449200.0</v>
      </c>
      <c r="D6" s="399">
        <f t="shared" si="1"/>
        <v>754580</v>
      </c>
    </row>
    <row r="7">
      <c r="A7" s="394" t="s">
        <v>914</v>
      </c>
      <c r="B7" s="396">
        <v>305380.0</v>
      </c>
      <c r="C7" s="396">
        <v>449200.0</v>
      </c>
      <c r="D7" s="399">
        <f t="shared" si="1"/>
        <v>754580</v>
      </c>
    </row>
    <row r="8">
      <c r="A8" s="400" t="s">
        <v>852</v>
      </c>
      <c r="B8" s="17"/>
      <c r="C8" s="18"/>
      <c r="D8" s="399">
        <f>D5+D6+D7</f>
        <v>2263740</v>
      </c>
    </row>
    <row r="9">
      <c r="A9" s="340"/>
      <c r="B9" s="401"/>
      <c r="C9" s="60"/>
      <c r="D9" s="401"/>
    </row>
    <row r="10">
      <c r="A10" s="208"/>
    </row>
    <row r="11">
      <c r="A11" s="402" t="s">
        <v>915</v>
      </c>
      <c r="B11" s="403" t="s">
        <v>916</v>
      </c>
      <c r="C11" s="404" t="s">
        <v>917</v>
      </c>
      <c r="D11" s="405"/>
    </row>
    <row r="12">
      <c r="A12" s="406" t="s">
        <v>918</v>
      </c>
      <c r="B12" s="407" t="s">
        <v>919</v>
      </c>
      <c r="C12" s="397">
        <v>48000.0</v>
      </c>
    </row>
    <row r="13">
      <c r="A13" s="406" t="s">
        <v>920</v>
      </c>
      <c r="B13" s="407" t="s">
        <v>921</v>
      </c>
      <c r="C13" s="397">
        <v>90480.0</v>
      </c>
      <c r="D13" s="401"/>
    </row>
    <row r="14">
      <c r="A14" s="406" t="s">
        <v>907</v>
      </c>
      <c r="B14" s="408"/>
      <c r="C14" s="409">
        <v>52900.0</v>
      </c>
      <c r="D14" s="410"/>
    </row>
    <row r="15">
      <c r="A15" s="406" t="s">
        <v>922</v>
      </c>
      <c r="B15" s="31"/>
      <c r="C15" s="397">
        <v>114000.0</v>
      </c>
    </row>
    <row r="16">
      <c r="A16" s="411" t="s">
        <v>923</v>
      </c>
      <c r="B16" s="18"/>
      <c r="C16" s="397">
        <f>C12+C13+C14+C15</f>
        <v>305380</v>
      </c>
    </row>
    <row r="17">
      <c r="A17" s="208"/>
      <c r="B17" s="3"/>
      <c r="C17" s="3"/>
      <c r="D17" s="3"/>
    </row>
    <row r="18">
      <c r="A18" s="208"/>
      <c r="B18" s="3"/>
      <c r="C18" s="3"/>
      <c r="D18" s="3"/>
    </row>
    <row r="19">
      <c r="A19" s="412" t="s">
        <v>911</v>
      </c>
      <c r="B19" s="413" t="s">
        <v>924</v>
      </c>
      <c r="C19" s="3"/>
      <c r="D19" s="3"/>
    </row>
    <row r="20">
      <c r="A20" s="414" t="s">
        <v>925</v>
      </c>
      <c r="B20" s="349">
        <v>19200.0</v>
      </c>
      <c r="C20" s="3"/>
      <c r="D20" s="3"/>
    </row>
    <row r="21">
      <c r="A21" s="415" t="s">
        <v>926</v>
      </c>
      <c r="B21" s="349">
        <v>250000.0</v>
      </c>
      <c r="C21" s="3"/>
      <c r="D21" s="3"/>
    </row>
    <row r="22">
      <c r="A22" s="416" t="s">
        <v>927</v>
      </c>
      <c r="B22" s="349">
        <v>180000.0</v>
      </c>
      <c r="C22" s="3"/>
      <c r="D22" s="3"/>
    </row>
    <row r="23">
      <c r="A23" s="417" t="s">
        <v>852</v>
      </c>
      <c r="B23" s="349">
        <f>B20+B21+B22</f>
        <v>449200</v>
      </c>
      <c r="C23" s="3"/>
      <c r="D23" s="3"/>
    </row>
    <row r="24">
      <c r="A24" s="285"/>
      <c r="B24" s="3"/>
      <c r="C24" s="3"/>
      <c r="D24" s="3"/>
    </row>
    <row r="25">
      <c r="A25" s="286"/>
      <c r="B25" s="3"/>
      <c r="C25" s="3"/>
      <c r="D25" s="3"/>
    </row>
    <row r="26">
      <c r="A26" s="287"/>
      <c r="B26" s="3"/>
      <c r="C26" s="3"/>
      <c r="D26" s="3"/>
    </row>
    <row r="27">
      <c r="A27" s="286"/>
      <c r="B27" s="3"/>
      <c r="C27" s="3"/>
      <c r="D27" s="3"/>
    </row>
    <row r="28">
      <c r="A28" s="288"/>
      <c r="B28" s="3"/>
      <c r="C28" s="3"/>
      <c r="D28" s="3"/>
    </row>
    <row r="29">
      <c r="A29" s="286"/>
      <c r="B29" s="3"/>
      <c r="C29" s="3"/>
      <c r="D29" s="3"/>
    </row>
    <row r="30">
      <c r="A30" s="291"/>
      <c r="B30" s="3"/>
      <c r="C30" s="3"/>
      <c r="D30" s="3"/>
    </row>
    <row r="31">
      <c r="A31" s="286"/>
      <c r="B31" s="3"/>
      <c r="C31" s="3"/>
      <c r="D31" s="3"/>
    </row>
    <row r="32">
      <c r="A32" s="340"/>
      <c r="B32" s="3"/>
      <c r="C32" s="3"/>
      <c r="D32" s="3"/>
    </row>
    <row r="33">
      <c r="A33" s="208"/>
      <c r="B33" s="3"/>
      <c r="C33" s="3"/>
      <c r="D33" s="3"/>
    </row>
    <row r="34">
      <c r="A34" s="208"/>
      <c r="B34" s="3"/>
      <c r="C34" s="3"/>
      <c r="D34" s="3"/>
    </row>
    <row r="35">
      <c r="A35" s="208"/>
      <c r="B35" s="3"/>
      <c r="C35" s="3"/>
      <c r="D35" s="3"/>
    </row>
    <row r="36">
      <c r="A36" s="208"/>
      <c r="B36" s="3"/>
      <c r="C36" s="3"/>
      <c r="D36" s="3"/>
    </row>
    <row r="37">
      <c r="A37" s="208"/>
      <c r="B37" s="3"/>
      <c r="C37" s="3"/>
      <c r="D37" s="3"/>
    </row>
    <row r="38">
      <c r="A38" s="208"/>
      <c r="B38" s="3"/>
      <c r="C38" s="3"/>
      <c r="D38" s="3"/>
    </row>
    <row r="39">
      <c r="A39" s="286"/>
      <c r="B39" s="3"/>
      <c r="C39" s="3"/>
      <c r="D39" s="3"/>
    </row>
    <row r="40">
      <c r="A40" s="291"/>
      <c r="B40" s="3"/>
      <c r="C40" s="3"/>
      <c r="D40" s="3"/>
    </row>
    <row r="41">
      <c r="A41" s="286"/>
      <c r="B41" s="3"/>
      <c r="C41" s="3"/>
      <c r="D41" s="3"/>
    </row>
    <row r="42">
      <c r="A42" s="340"/>
      <c r="B42" s="3"/>
      <c r="C42" s="3"/>
      <c r="D42" s="3"/>
    </row>
    <row r="43">
      <c r="A43" s="208"/>
      <c r="B43" s="3"/>
      <c r="C43" s="3"/>
      <c r="D43" s="3"/>
    </row>
    <row r="44">
      <c r="A44" s="208"/>
      <c r="B44" s="3"/>
      <c r="C44" s="3"/>
      <c r="D44" s="3"/>
    </row>
    <row r="45">
      <c r="A45" s="208"/>
      <c r="B45" s="3"/>
      <c r="C45" s="3"/>
      <c r="D45" s="3"/>
    </row>
    <row r="46">
      <c r="A46" s="208"/>
      <c r="B46" s="3"/>
      <c r="C46" s="3"/>
      <c r="D46" s="3"/>
    </row>
    <row r="47">
      <c r="A47" s="208"/>
      <c r="B47" s="3"/>
      <c r="C47" s="3"/>
      <c r="D47" s="3"/>
    </row>
    <row r="48">
      <c r="A48" s="208"/>
      <c r="B48" s="3"/>
      <c r="C48" s="3"/>
      <c r="D48" s="3"/>
    </row>
    <row r="49">
      <c r="A49" s="208"/>
      <c r="B49" s="3"/>
      <c r="C49" s="3"/>
      <c r="D49" s="3"/>
    </row>
    <row r="50">
      <c r="A50" s="286"/>
      <c r="B50" s="3"/>
      <c r="C50" s="3"/>
      <c r="D50" s="3"/>
    </row>
    <row r="51">
      <c r="A51" s="291"/>
      <c r="B51" s="3"/>
      <c r="C51" s="3"/>
      <c r="D51" s="3"/>
    </row>
    <row r="52">
      <c r="A52" s="286"/>
      <c r="B52" s="3"/>
      <c r="C52" s="3"/>
      <c r="D52" s="3"/>
    </row>
    <row r="53">
      <c r="A53" s="340"/>
      <c r="B53" s="3"/>
      <c r="C53" s="3"/>
      <c r="D53" s="3"/>
    </row>
    <row r="54">
      <c r="A54" s="208"/>
      <c r="B54" s="3"/>
      <c r="C54" s="3"/>
      <c r="D54" s="3"/>
    </row>
    <row r="55">
      <c r="A55" s="285"/>
      <c r="B55" s="3"/>
      <c r="C55" s="3"/>
      <c r="D55" s="3"/>
    </row>
    <row r="56">
      <c r="A56" s="286"/>
      <c r="B56" s="3"/>
      <c r="C56" s="3"/>
      <c r="D56" s="3"/>
    </row>
    <row r="57">
      <c r="A57" s="287"/>
      <c r="B57" s="3"/>
      <c r="C57" s="3"/>
      <c r="D57" s="3"/>
    </row>
    <row r="58">
      <c r="A58" s="286"/>
      <c r="B58" s="3"/>
      <c r="C58" s="3"/>
      <c r="D58" s="3"/>
    </row>
    <row r="59">
      <c r="A59" s="288"/>
      <c r="B59" s="3"/>
      <c r="C59" s="3"/>
      <c r="D59" s="3"/>
    </row>
    <row r="60">
      <c r="A60" s="286"/>
      <c r="B60" s="3"/>
      <c r="C60" s="3"/>
      <c r="D60" s="3"/>
    </row>
    <row r="61">
      <c r="A61" s="291"/>
      <c r="B61" s="3"/>
      <c r="C61" s="3"/>
      <c r="D61" s="3"/>
    </row>
    <row r="62">
      <c r="A62" s="286"/>
      <c r="B62" s="3"/>
      <c r="C62" s="3"/>
      <c r="D62" s="3"/>
    </row>
    <row r="63">
      <c r="A63" s="340"/>
      <c r="B63" s="3"/>
      <c r="C63" s="3"/>
      <c r="D63" s="3"/>
    </row>
    <row r="64">
      <c r="A64" s="208"/>
      <c r="B64" s="3"/>
      <c r="C64" s="3"/>
      <c r="D64" s="3"/>
    </row>
    <row r="65">
      <c r="A65" s="208"/>
      <c r="B65" s="3"/>
      <c r="C65" s="3"/>
      <c r="D65" s="3"/>
    </row>
    <row r="66">
      <c r="A66" s="208"/>
      <c r="B66" s="3"/>
      <c r="C66" s="3"/>
      <c r="D66" s="3"/>
    </row>
    <row r="67">
      <c r="A67" s="208"/>
      <c r="B67" s="3"/>
      <c r="C67" s="3"/>
      <c r="D67" s="3"/>
    </row>
    <row r="68">
      <c r="A68" s="208"/>
      <c r="B68" s="3"/>
      <c r="C68" s="3"/>
      <c r="D68" s="3"/>
    </row>
    <row r="69">
      <c r="A69" s="208"/>
      <c r="B69" s="3"/>
      <c r="C69" s="3"/>
      <c r="D69" s="3"/>
    </row>
    <row r="70">
      <c r="A70" s="286"/>
      <c r="B70" s="3"/>
      <c r="C70" s="3"/>
      <c r="D70" s="3"/>
    </row>
    <row r="71">
      <c r="A71" s="291"/>
      <c r="B71" s="3"/>
      <c r="C71" s="3"/>
      <c r="D71" s="3"/>
    </row>
    <row r="72">
      <c r="A72" s="286"/>
      <c r="B72" s="3"/>
      <c r="C72" s="3"/>
      <c r="D72" s="3"/>
    </row>
    <row r="73">
      <c r="A73" s="340"/>
      <c r="B73" s="3"/>
      <c r="C73" s="3"/>
      <c r="D73" s="3"/>
    </row>
    <row r="74">
      <c r="A74" s="208"/>
      <c r="B74" s="3"/>
      <c r="C74" s="3"/>
      <c r="D74" s="3"/>
    </row>
    <row r="75">
      <c r="A75" s="208"/>
      <c r="B75" s="3"/>
      <c r="C75" s="3"/>
      <c r="D75" s="3"/>
    </row>
    <row r="76">
      <c r="A76" s="208"/>
      <c r="B76" s="3"/>
      <c r="C76" s="3"/>
      <c r="D76" s="3"/>
    </row>
    <row r="77">
      <c r="A77" s="208"/>
      <c r="B77" s="3"/>
      <c r="C77" s="3"/>
      <c r="D77" s="3"/>
    </row>
    <row r="78">
      <c r="A78" s="208"/>
      <c r="B78" s="3"/>
      <c r="C78" s="3"/>
      <c r="D78" s="3"/>
    </row>
    <row r="79">
      <c r="A79" s="208"/>
      <c r="B79" s="3"/>
      <c r="C79" s="3"/>
      <c r="D79" s="3"/>
    </row>
    <row r="80">
      <c r="A80" s="286"/>
      <c r="B80" s="3"/>
      <c r="C80" s="3"/>
      <c r="D80" s="3"/>
    </row>
    <row r="81">
      <c r="A81" s="291"/>
      <c r="B81" s="3"/>
      <c r="C81" s="3"/>
      <c r="D81" s="3"/>
    </row>
    <row r="82">
      <c r="A82" s="286"/>
      <c r="B82" s="3"/>
      <c r="C82" s="3"/>
      <c r="D82" s="3"/>
    </row>
    <row r="83">
      <c r="A83" s="340"/>
      <c r="B83" s="3"/>
      <c r="C83" s="3"/>
      <c r="D83" s="3"/>
    </row>
    <row r="84">
      <c r="A84" s="208"/>
      <c r="B84" s="3"/>
      <c r="C84" s="3"/>
      <c r="D84" s="3"/>
    </row>
    <row r="85">
      <c r="A85" s="285"/>
      <c r="B85" s="3"/>
      <c r="C85" s="3"/>
      <c r="D85" s="3"/>
    </row>
    <row r="86">
      <c r="A86" s="286"/>
      <c r="B86" s="3"/>
      <c r="C86" s="3"/>
      <c r="D86" s="3"/>
    </row>
    <row r="87">
      <c r="A87" s="287"/>
      <c r="B87" s="3"/>
      <c r="C87" s="3"/>
      <c r="D87" s="3"/>
    </row>
    <row r="88">
      <c r="A88" s="286"/>
      <c r="B88" s="3"/>
      <c r="C88" s="3"/>
      <c r="D88" s="3"/>
    </row>
    <row r="89">
      <c r="A89" s="288"/>
      <c r="B89" s="3"/>
      <c r="C89" s="3"/>
      <c r="D89" s="3"/>
    </row>
    <row r="90">
      <c r="A90" s="286"/>
      <c r="B90" s="3"/>
      <c r="C90" s="3"/>
      <c r="D90" s="3"/>
    </row>
    <row r="91">
      <c r="A91" s="291"/>
      <c r="B91" s="3"/>
      <c r="C91" s="3"/>
      <c r="D91" s="3"/>
    </row>
    <row r="92">
      <c r="A92" s="286"/>
      <c r="B92" s="3"/>
      <c r="C92" s="3"/>
      <c r="D92" s="3"/>
    </row>
    <row r="93">
      <c r="A93" s="340"/>
      <c r="B93" s="3"/>
      <c r="C93" s="3"/>
      <c r="D93" s="3"/>
    </row>
    <row r="94">
      <c r="A94" s="208"/>
      <c r="B94" s="3"/>
      <c r="C94" s="3"/>
      <c r="D94" s="3"/>
    </row>
    <row r="95">
      <c r="A95" s="208"/>
      <c r="B95" s="3"/>
      <c r="C95" s="3"/>
      <c r="D95" s="3"/>
    </row>
    <row r="96">
      <c r="A96" s="208"/>
      <c r="B96" s="3"/>
      <c r="C96" s="3"/>
      <c r="D96" s="3"/>
    </row>
    <row r="97">
      <c r="A97" s="208"/>
      <c r="B97" s="3"/>
      <c r="C97" s="3"/>
      <c r="D97" s="3"/>
    </row>
    <row r="98">
      <c r="A98" s="208"/>
      <c r="B98" s="3"/>
      <c r="C98" s="3"/>
      <c r="D98" s="3"/>
    </row>
    <row r="99">
      <c r="A99" s="286"/>
      <c r="B99" s="3"/>
      <c r="C99" s="3"/>
      <c r="D99" s="3"/>
    </row>
    <row r="100">
      <c r="A100" s="291"/>
      <c r="B100" s="3"/>
      <c r="C100" s="3"/>
      <c r="D100" s="3"/>
    </row>
    <row r="101">
      <c r="A101" s="286"/>
      <c r="B101" s="3"/>
      <c r="C101" s="3"/>
      <c r="D101" s="3"/>
    </row>
    <row r="102">
      <c r="A102" s="340"/>
      <c r="B102" s="3"/>
      <c r="C102" s="3"/>
      <c r="D102" s="3"/>
    </row>
    <row r="103">
      <c r="A103" s="208"/>
      <c r="B103" s="3"/>
      <c r="C103" s="3"/>
      <c r="D103" s="3"/>
    </row>
    <row r="104">
      <c r="A104" s="208"/>
      <c r="B104" s="3"/>
      <c r="C104" s="3"/>
      <c r="D104" s="3"/>
    </row>
    <row r="105">
      <c r="A105" s="208"/>
      <c r="B105" s="3"/>
      <c r="C105" s="3"/>
      <c r="D105" s="3"/>
    </row>
    <row r="106">
      <c r="A106" s="208"/>
      <c r="B106" s="3"/>
      <c r="C106" s="3"/>
      <c r="D106" s="3"/>
    </row>
    <row r="107">
      <c r="A107" s="208"/>
      <c r="B107" s="3"/>
      <c r="C107" s="3"/>
      <c r="D107" s="3"/>
    </row>
    <row r="108">
      <c r="A108" s="208"/>
      <c r="B108" s="3"/>
      <c r="C108" s="3"/>
      <c r="D108" s="3"/>
    </row>
    <row r="109">
      <c r="A109" s="286"/>
      <c r="B109" s="3"/>
      <c r="C109" s="3"/>
      <c r="D109" s="3"/>
    </row>
    <row r="110">
      <c r="A110" s="291"/>
      <c r="B110" s="3"/>
      <c r="C110" s="3"/>
      <c r="D110" s="3"/>
    </row>
    <row r="111">
      <c r="A111" s="286"/>
      <c r="B111" s="3"/>
      <c r="C111" s="3"/>
      <c r="D111" s="3"/>
    </row>
    <row r="112">
      <c r="A112" s="340"/>
      <c r="B112" s="3"/>
      <c r="C112" s="3"/>
      <c r="D112" s="3"/>
    </row>
    <row r="113">
      <c r="A113" s="208"/>
      <c r="B113" s="3"/>
      <c r="C113" s="3"/>
      <c r="D113" s="3"/>
    </row>
    <row r="114">
      <c r="A114" s="285"/>
      <c r="B114" s="3"/>
      <c r="C114" s="3"/>
      <c r="D114" s="3"/>
    </row>
    <row r="115">
      <c r="A115" s="286"/>
      <c r="B115" s="3"/>
      <c r="C115" s="3"/>
      <c r="D115" s="3"/>
    </row>
    <row r="116">
      <c r="A116" s="287"/>
      <c r="B116" s="3"/>
      <c r="C116" s="3"/>
      <c r="D116" s="3"/>
    </row>
    <row r="117">
      <c r="A117" s="286"/>
      <c r="B117" s="3"/>
      <c r="C117" s="3"/>
      <c r="D117" s="3"/>
    </row>
    <row r="118">
      <c r="A118" s="288"/>
      <c r="B118" s="3"/>
      <c r="C118" s="3"/>
      <c r="D118" s="3"/>
    </row>
    <row r="119">
      <c r="A119" s="286"/>
      <c r="B119" s="3"/>
      <c r="C119" s="3"/>
      <c r="D119" s="3"/>
    </row>
    <row r="120">
      <c r="A120" s="291"/>
      <c r="B120" s="3"/>
      <c r="C120" s="3"/>
      <c r="D120" s="3"/>
    </row>
    <row r="121">
      <c r="A121" s="286"/>
      <c r="B121" s="3"/>
      <c r="C121" s="3"/>
      <c r="D121" s="3"/>
    </row>
    <row r="122">
      <c r="A122" s="340"/>
      <c r="B122" s="3"/>
      <c r="C122" s="3"/>
      <c r="D122" s="3"/>
    </row>
    <row r="123">
      <c r="A123" s="208"/>
      <c r="B123" s="3"/>
      <c r="C123" s="3"/>
      <c r="D123" s="3"/>
    </row>
    <row r="124">
      <c r="A124" s="208"/>
      <c r="B124" s="3"/>
      <c r="C124" s="3"/>
      <c r="D124" s="3"/>
    </row>
    <row r="125">
      <c r="A125" s="208"/>
      <c r="B125" s="3"/>
      <c r="C125" s="3"/>
      <c r="D125" s="3"/>
    </row>
    <row r="126">
      <c r="A126" s="208"/>
      <c r="B126" s="3"/>
      <c r="C126" s="3"/>
      <c r="D126" s="3"/>
    </row>
    <row r="127">
      <c r="A127" s="208"/>
      <c r="B127" s="3"/>
      <c r="C127" s="3"/>
      <c r="D127" s="3"/>
    </row>
    <row r="128">
      <c r="A128" s="286"/>
      <c r="B128" s="3"/>
      <c r="C128" s="3"/>
      <c r="D128" s="3"/>
    </row>
    <row r="129">
      <c r="A129" s="291"/>
      <c r="B129" s="3"/>
      <c r="C129" s="3"/>
      <c r="D129" s="3"/>
    </row>
    <row r="130">
      <c r="A130" s="286"/>
      <c r="B130" s="3"/>
      <c r="C130" s="3"/>
      <c r="D130" s="3"/>
    </row>
    <row r="131">
      <c r="A131" s="340"/>
      <c r="B131" s="3"/>
      <c r="C131" s="3"/>
      <c r="D131" s="3"/>
    </row>
    <row r="132">
      <c r="A132" s="208"/>
      <c r="B132" s="3"/>
      <c r="C132" s="3"/>
      <c r="D132" s="3"/>
    </row>
    <row r="133">
      <c r="A133" s="208"/>
      <c r="B133" s="3"/>
      <c r="C133" s="3"/>
      <c r="D133" s="3"/>
    </row>
    <row r="134">
      <c r="A134" s="208"/>
      <c r="B134" s="3"/>
      <c r="C134" s="3"/>
      <c r="D134" s="3"/>
    </row>
    <row r="135">
      <c r="A135" s="208"/>
      <c r="B135" s="3"/>
      <c r="C135" s="3"/>
      <c r="D135" s="3"/>
    </row>
    <row r="136">
      <c r="A136" s="208"/>
      <c r="B136" s="3"/>
      <c r="C136" s="3"/>
      <c r="D136" s="3"/>
    </row>
    <row r="137">
      <c r="A137" s="208"/>
      <c r="B137" s="3"/>
      <c r="C137" s="3"/>
      <c r="D137" s="3"/>
    </row>
    <row r="138">
      <c r="A138" s="286"/>
      <c r="B138" s="3"/>
      <c r="C138" s="3"/>
      <c r="D138" s="3"/>
    </row>
    <row r="139">
      <c r="A139" s="291"/>
      <c r="B139" s="3"/>
      <c r="C139" s="3"/>
      <c r="D139" s="3"/>
    </row>
    <row r="140">
      <c r="A140" s="286"/>
      <c r="B140" s="3"/>
      <c r="C140" s="3"/>
      <c r="D140" s="3"/>
    </row>
    <row r="141">
      <c r="A141" s="340"/>
      <c r="B141" s="3"/>
      <c r="C141" s="3"/>
      <c r="D141" s="3"/>
    </row>
    <row r="142">
      <c r="A142" s="208"/>
      <c r="B142" s="3"/>
      <c r="C142" s="3"/>
      <c r="D142" s="3"/>
    </row>
    <row r="143">
      <c r="A143" s="285"/>
      <c r="B143" s="3"/>
      <c r="C143" s="3"/>
      <c r="D143" s="3"/>
    </row>
    <row r="144">
      <c r="A144" s="286"/>
      <c r="B144" s="3"/>
      <c r="C144" s="3"/>
      <c r="D144" s="3"/>
    </row>
    <row r="145">
      <c r="A145" s="287"/>
      <c r="B145" s="3"/>
      <c r="C145" s="3"/>
      <c r="D145" s="3"/>
    </row>
    <row r="146">
      <c r="A146" s="286"/>
      <c r="B146" s="3"/>
      <c r="C146" s="3"/>
      <c r="D146" s="3"/>
    </row>
    <row r="147">
      <c r="A147" s="288"/>
      <c r="B147" s="3"/>
      <c r="C147" s="3"/>
      <c r="D147" s="3"/>
    </row>
    <row r="148">
      <c r="A148" s="286"/>
      <c r="B148" s="3"/>
      <c r="C148" s="3"/>
      <c r="D148" s="3"/>
    </row>
    <row r="149">
      <c r="A149" s="291"/>
      <c r="B149" s="3"/>
      <c r="C149" s="3"/>
      <c r="D149" s="3"/>
    </row>
    <row r="150">
      <c r="A150" s="286"/>
      <c r="B150" s="3"/>
      <c r="C150" s="3"/>
      <c r="D150" s="3"/>
    </row>
    <row r="151">
      <c r="A151" s="340"/>
      <c r="B151" s="3"/>
      <c r="C151" s="3"/>
      <c r="D151" s="3"/>
    </row>
    <row r="152">
      <c r="A152" s="208"/>
      <c r="B152" s="3"/>
      <c r="C152" s="3"/>
      <c r="D152" s="3"/>
    </row>
    <row r="153">
      <c r="A153" s="208"/>
      <c r="B153" s="3"/>
      <c r="C153" s="3"/>
      <c r="D153" s="3"/>
    </row>
    <row r="154">
      <c r="A154" s="208"/>
      <c r="B154" s="3"/>
      <c r="C154" s="3"/>
      <c r="D154" s="3"/>
    </row>
    <row r="155">
      <c r="A155" s="208"/>
      <c r="B155" s="3"/>
      <c r="C155" s="3"/>
      <c r="D155" s="3"/>
    </row>
    <row r="156">
      <c r="A156" s="208"/>
      <c r="B156" s="3"/>
      <c r="C156" s="3"/>
      <c r="D156" s="3"/>
    </row>
    <row r="157">
      <c r="A157" s="286"/>
      <c r="B157" s="3"/>
      <c r="C157" s="3"/>
      <c r="D157" s="3"/>
    </row>
    <row r="158">
      <c r="A158" s="291"/>
      <c r="B158" s="3"/>
      <c r="C158" s="3"/>
      <c r="D158" s="3"/>
    </row>
    <row r="159">
      <c r="A159" s="286"/>
      <c r="B159" s="3"/>
      <c r="C159" s="3"/>
      <c r="D159" s="3"/>
    </row>
    <row r="160">
      <c r="A160" s="340"/>
      <c r="B160" s="3"/>
      <c r="C160" s="3"/>
      <c r="D160" s="3"/>
    </row>
    <row r="161">
      <c r="A161" s="208"/>
      <c r="B161" s="3"/>
      <c r="C161" s="3"/>
      <c r="D161" s="3"/>
    </row>
    <row r="162">
      <c r="A162" s="208"/>
      <c r="B162" s="3"/>
      <c r="C162" s="3"/>
      <c r="D162" s="3"/>
    </row>
    <row r="163">
      <c r="A163" s="208"/>
      <c r="B163" s="3"/>
      <c r="C163" s="3"/>
      <c r="D163" s="3"/>
    </row>
    <row r="164">
      <c r="A164" s="208"/>
      <c r="B164" s="3"/>
      <c r="C164" s="3"/>
      <c r="D164" s="3"/>
    </row>
    <row r="165">
      <c r="A165" s="208"/>
      <c r="B165" s="3"/>
      <c r="C165" s="3"/>
      <c r="D165" s="3"/>
    </row>
    <row r="166">
      <c r="A166" s="208"/>
      <c r="B166" s="3"/>
      <c r="C166" s="3"/>
      <c r="D166" s="3"/>
    </row>
    <row r="167">
      <c r="A167" s="286"/>
      <c r="B167" s="3"/>
      <c r="C167" s="3"/>
      <c r="D167" s="3"/>
    </row>
    <row r="168">
      <c r="A168" s="291"/>
      <c r="B168" s="3"/>
      <c r="C168" s="3"/>
      <c r="D168" s="3"/>
    </row>
    <row r="169">
      <c r="A169" s="286"/>
      <c r="B169" s="3"/>
      <c r="C169" s="3"/>
      <c r="D169" s="3"/>
    </row>
    <row r="170">
      <c r="A170" s="340"/>
      <c r="B170" s="3"/>
      <c r="C170" s="3"/>
      <c r="D170" s="3"/>
    </row>
    <row r="171">
      <c r="A171" s="208"/>
      <c r="B171" s="3"/>
      <c r="C171" s="3"/>
      <c r="D171" s="3"/>
    </row>
    <row r="172">
      <c r="A172" s="286"/>
      <c r="B172" s="3"/>
      <c r="C172" s="3"/>
      <c r="D172" s="3"/>
    </row>
    <row r="173">
      <c r="A173" s="286"/>
      <c r="B173" s="3"/>
      <c r="C173" s="3"/>
      <c r="D173" s="3"/>
    </row>
    <row r="174">
      <c r="A174" s="286"/>
      <c r="B174" s="3"/>
      <c r="C174" s="3"/>
      <c r="D174" s="3"/>
    </row>
    <row r="175">
      <c r="A175" s="286"/>
      <c r="B175" s="3"/>
      <c r="C175" s="3"/>
      <c r="D175" s="3"/>
    </row>
    <row r="176">
      <c r="A176" s="285"/>
      <c r="B176" s="3"/>
      <c r="C176" s="3"/>
      <c r="D176" s="3"/>
    </row>
    <row r="177">
      <c r="A177" s="286"/>
      <c r="B177" s="3"/>
      <c r="C177" s="3"/>
      <c r="D177" s="3"/>
    </row>
    <row r="178">
      <c r="A178" s="287"/>
      <c r="B178" s="3"/>
      <c r="C178" s="3"/>
      <c r="D178" s="3"/>
    </row>
    <row r="179">
      <c r="A179" s="286"/>
      <c r="B179" s="3"/>
      <c r="C179" s="3"/>
      <c r="D179" s="3"/>
    </row>
    <row r="180">
      <c r="A180" s="288"/>
      <c r="B180" s="3"/>
      <c r="C180" s="3"/>
      <c r="D180" s="3"/>
    </row>
    <row r="181">
      <c r="A181" s="286"/>
      <c r="B181" s="3"/>
      <c r="C181" s="3"/>
      <c r="D181" s="3"/>
    </row>
    <row r="182">
      <c r="A182" s="385"/>
      <c r="B182" s="3"/>
      <c r="C182" s="3"/>
      <c r="D182" s="3"/>
    </row>
    <row r="183">
      <c r="A183" s="340"/>
      <c r="B183" s="3"/>
      <c r="C183" s="3"/>
      <c r="D183" s="3"/>
    </row>
    <row r="184">
      <c r="A184" s="208"/>
      <c r="B184" s="3"/>
      <c r="C184" s="3"/>
      <c r="D184" s="3"/>
    </row>
    <row r="185">
      <c r="A185" s="208"/>
      <c r="B185" s="3"/>
      <c r="C185" s="3"/>
      <c r="D185" s="3"/>
    </row>
    <row r="186">
      <c r="A186" s="208"/>
      <c r="B186" s="3"/>
      <c r="C186" s="3"/>
      <c r="D186" s="3"/>
    </row>
    <row r="187">
      <c r="A187" s="208"/>
      <c r="B187" s="3"/>
      <c r="C187" s="3"/>
      <c r="D187" s="3"/>
    </row>
    <row r="188">
      <c r="A188" s="208"/>
      <c r="B188" s="3"/>
      <c r="C188" s="3"/>
      <c r="D188" s="3"/>
    </row>
    <row r="189">
      <c r="A189" s="208"/>
      <c r="B189" s="3"/>
      <c r="C189" s="3"/>
      <c r="D189" s="3"/>
    </row>
    <row r="190">
      <c r="A190" s="385"/>
      <c r="B190" s="3"/>
      <c r="C190" s="3"/>
      <c r="D190" s="3"/>
    </row>
    <row r="191">
      <c r="A191" s="340"/>
      <c r="B191" s="3"/>
      <c r="C191" s="3"/>
      <c r="D191" s="3"/>
    </row>
    <row r="192">
      <c r="A192" s="208"/>
      <c r="B192" s="3"/>
      <c r="C192" s="3"/>
      <c r="D192" s="3"/>
    </row>
    <row r="193">
      <c r="A193" s="208"/>
      <c r="B193" s="3"/>
      <c r="C193" s="3"/>
      <c r="D193" s="3"/>
    </row>
    <row r="194">
      <c r="A194" s="208"/>
      <c r="B194" s="3"/>
      <c r="C194" s="3"/>
      <c r="D194" s="3"/>
    </row>
    <row r="195">
      <c r="A195" s="208"/>
      <c r="B195" s="3"/>
      <c r="C195" s="3"/>
      <c r="D195" s="3"/>
    </row>
    <row r="196">
      <c r="A196" s="208"/>
      <c r="B196" s="3"/>
      <c r="C196" s="3"/>
      <c r="D196" s="3"/>
    </row>
    <row r="197">
      <c r="A197" s="208"/>
      <c r="B197" s="3"/>
      <c r="C197" s="3"/>
      <c r="D197" s="3"/>
    </row>
    <row r="198">
      <c r="A198" s="385"/>
      <c r="B198" s="3"/>
      <c r="C198" s="3"/>
      <c r="D198" s="3"/>
    </row>
    <row r="199">
      <c r="A199" s="340"/>
      <c r="B199" s="3"/>
      <c r="C199" s="3"/>
      <c r="D199" s="3"/>
    </row>
    <row r="200">
      <c r="A200" s="208"/>
      <c r="B200" s="3"/>
      <c r="C200" s="3"/>
      <c r="D200" s="3"/>
    </row>
    <row r="201">
      <c r="A201" s="286"/>
      <c r="B201" s="3"/>
      <c r="C201" s="3"/>
      <c r="D201" s="3"/>
    </row>
    <row r="202">
      <c r="A202" s="286"/>
      <c r="B202" s="3"/>
      <c r="C202" s="3"/>
      <c r="D202" s="3"/>
    </row>
    <row r="203">
      <c r="A203" s="285"/>
      <c r="B203" s="3"/>
      <c r="C203" s="3"/>
      <c r="D203" s="3"/>
    </row>
    <row r="204">
      <c r="A204" s="286"/>
      <c r="B204" s="3"/>
      <c r="C204" s="3"/>
      <c r="D204" s="3"/>
    </row>
    <row r="205">
      <c r="A205" s="287"/>
      <c r="B205" s="3"/>
      <c r="C205" s="3"/>
      <c r="D205" s="3"/>
    </row>
    <row r="206">
      <c r="A206" s="286"/>
      <c r="B206" s="3"/>
      <c r="C206" s="3"/>
      <c r="D206" s="3"/>
    </row>
    <row r="207">
      <c r="A207" s="288"/>
      <c r="B207" s="3"/>
      <c r="C207" s="3"/>
      <c r="D207" s="3"/>
    </row>
    <row r="208">
      <c r="A208" s="286"/>
      <c r="B208" s="3"/>
      <c r="C208" s="3"/>
      <c r="D208" s="3"/>
    </row>
    <row r="209">
      <c r="A209" s="385"/>
      <c r="B209" s="3"/>
      <c r="C209" s="3"/>
      <c r="D209" s="3"/>
    </row>
    <row r="210">
      <c r="A210" s="340"/>
      <c r="B210" s="3"/>
      <c r="C210" s="3"/>
      <c r="D210" s="3"/>
    </row>
    <row r="211">
      <c r="A211" s="208"/>
      <c r="B211" s="3"/>
      <c r="C211" s="3"/>
      <c r="D211" s="3"/>
    </row>
    <row r="212">
      <c r="A212" s="208"/>
      <c r="B212" s="3"/>
      <c r="C212" s="3"/>
      <c r="D212" s="3"/>
    </row>
    <row r="213">
      <c r="A213" s="208"/>
      <c r="B213" s="3"/>
      <c r="C213" s="3"/>
      <c r="D213" s="3"/>
    </row>
    <row r="214">
      <c r="A214" s="208"/>
      <c r="B214" s="3"/>
      <c r="C214" s="3"/>
      <c r="D214" s="3"/>
    </row>
    <row r="215">
      <c r="A215" s="208"/>
      <c r="B215" s="3"/>
      <c r="C215" s="3"/>
      <c r="D215" s="3"/>
    </row>
    <row r="216">
      <c r="A216" s="385"/>
      <c r="B216" s="3"/>
      <c r="C216" s="3"/>
      <c r="D216" s="3"/>
    </row>
    <row r="217">
      <c r="A217" s="340"/>
      <c r="B217" s="3"/>
      <c r="C217" s="3"/>
      <c r="D217" s="3"/>
    </row>
    <row r="218">
      <c r="A218" s="208"/>
      <c r="B218" s="3"/>
      <c r="C218" s="3"/>
      <c r="D218" s="3"/>
    </row>
    <row r="219">
      <c r="A219" s="208"/>
      <c r="B219" s="3"/>
      <c r="C219" s="3"/>
      <c r="D219" s="3"/>
    </row>
    <row r="220">
      <c r="A220" s="208"/>
      <c r="B220" s="3"/>
      <c r="C220" s="3"/>
      <c r="D220" s="3"/>
    </row>
    <row r="221">
      <c r="A221" s="208"/>
      <c r="B221" s="3"/>
      <c r="C221" s="3"/>
      <c r="D221" s="3"/>
    </row>
    <row r="222">
      <c r="A222" s="208"/>
      <c r="B222" s="3"/>
      <c r="C222" s="3"/>
      <c r="D222" s="3"/>
    </row>
    <row r="223">
      <c r="A223" s="208"/>
      <c r="B223" s="3"/>
      <c r="C223" s="3"/>
      <c r="D223" s="3"/>
    </row>
    <row r="224">
      <c r="A224" s="208"/>
      <c r="B224" s="3"/>
      <c r="C224" s="3"/>
      <c r="D224" s="3"/>
    </row>
    <row r="225">
      <c r="A225" s="385"/>
      <c r="B225" s="3"/>
      <c r="C225" s="3"/>
      <c r="D225" s="3"/>
    </row>
    <row r="226">
      <c r="A226" s="340"/>
      <c r="B226" s="3"/>
      <c r="C226" s="3"/>
      <c r="D226" s="3"/>
    </row>
    <row r="227">
      <c r="A227" s="208"/>
      <c r="B227" s="3"/>
      <c r="C227" s="3"/>
      <c r="D227" s="3"/>
    </row>
    <row r="228">
      <c r="A228" s="286"/>
      <c r="B228" s="3"/>
      <c r="C228" s="3"/>
      <c r="D228" s="3"/>
    </row>
    <row r="229">
      <c r="A229" s="286"/>
      <c r="B229" s="3"/>
      <c r="C229" s="3"/>
      <c r="D229" s="3"/>
    </row>
    <row r="230">
      <c r="A230" s="285"/>
      <c r="B230" s="3"/>
      <c r="C230" s="3"/>
      <c r="D230" s="3"/>
    </row>
    <row r="231">
      <c r="A231" s="286"/>
      <c r="B231" s="3"/>
      <c r="C231" s="3"/>
      <c r="D231" s="3"/>
    </row>
    <row r="232">
      <c r="A232" s="287"/>
      <c r="B232" s="3"/>
      <c r="C232" s="3"/>
      <c r="D232" s="3"/>
    </row>
    <row r="233">
      <c r="A233" s="286"/>
      <c r="B233" s="3"/>
      <c r="C233" s="3"/>
      <c r="D233" s="3"/>
    </row>
    <row r="234">
      <c r="A234" s="288"/>
      <c r="B234" s="3"/>
      <c r="C234" s="3"/>
      <c r="D234" s="3"/>
    </row>
    <row r="235">
      <c r="A235" s="286"/>
      <c r="B235" s="3"/>
      <c r="C235" s="3"/>
      <c r="D235" s="3"/>
    </row>
    <row r="236">
      <c r="A236" s="287"/>
      <c r="B236" s="3"/>
      <c r="C236" s="3"/>
      <c r="D236" s="3"/>
    </row>
    <row r="237">
      <c r="A237" s="286"/>
      <c r="B237" s="3"/>
      <c r="C237" s="3"/>
      <c r="D237" s="3"/>
    </row>
    <row r="238">
      <c r="A238" s="291"/>
      <c r="B238" s="3"/>
      <c r="C238" s="3"/>
      <c r="D238" s="3"/>
    </row>
    <row r="239">
      <c r="A239" s="286"/>
      <c r="B239" s="3"/>
      <c r="C239" s="3"/>
      <c r="D239" s="3"/>
    </row>
    <row r="240">
      <c r="A240" s="340"/>
      <c r="B240" s="3"/>
      <c r="C240" s="3"/>
      <c r="D240" s="3"/>
    </row>
    <row r="241">
      <c r="A241" s="208"/>
      <c r="B241" s="3"/>
      <c r="C241" s="3"/>
      <c r="D241" s="3"/>
    </row>
    <row r="242">
      <c r="A242" s="208"/>
      <c r="B242" s="3"/>
      <c r="C242" s="3"/>
      <c r="D242" s="3"/>
    </row>
    <row r="243">
      <c r="A243" s="208"/>
      <c r="B243" s="3"/>
      <c r="C243" s="3"/>
      <c r="D243" s="3"/>
    </row>
    <row r="244">
      <c r="A244" s="208"/>
      <c r="B244" s="3"/>
      <c r="C244" s="3"/>
      <c r="D244" s="3"/>
    </row>
    <row r="245">
      <c r="A245" s="208"/>
      <c r="B245" s="3"/>
      <c r="C245" s="3"/>
      <c r="D245" s="3"/>
    </row>
    <row r="246">
      <c r="A246" s="286"/>
      <c r="B246" s="3"/>
      <c r="C246" s="3"/>
      <c r="D246" s="3"/>
    </row>
    <row r="247">
      <c r="A247" s="291"/>
      <c r="B247" s="3"/>
      <c r="C247" s="3"/>
      <c r="D247" s="3"/>
    </row>
    <row r="248">
      <c r="A248" s="286"/>
      <c r="B248" s="3"/>
      <c r="C248" s="3"/>
      <c r="D248" s="3"/>
    </row>
    <row r="249">
      <c r="A249" s="340"/>
      <c r="B249" s="3"/>
      <c r="C249" s="3"/>
      <c r="D249" s="3"/>
    </row>
    <row r="250">
      <c r="A250" s="208"/>
      <c r="B250" s="3"/>
      <c r="C250" s="3"/>
      <c r="D250" s="3"/>
    </row>
    <row r="251">
      <c r="A251" s="286"/>
      <c r="B251" s="3"/>
      <c r="C251" s="3"/>
      <c r="D251" s="3"/>
    </row>
    <row r="252">
      <c r="A252" s="291"/>
      <c r="B252" s="3"/>
      <c r="C252" s="3"/>
      <c r="D252" s="3"/>
    </row>
    <row r="253">
      <c r="A253" s="286"/>
      <c r="B253" s="3"/>
      <c r="C253" s="3"/>
      <c r="D253" s="3"/>
    </row>
    <row r="254">
      <c r="A254" s="340"/>
      <c r="B254" s="3"/>
      <c r="C254" s="3"/>
      <c r="D254" s="3"/>
    </row>
    <row r="255">
      <c r="A255" s="208"/>
      <c r="B255" s="3"/>
      <c r="C255" s="3"/>
      <c r="D255" s="3"/>
    </row>
    <row r="256">
      <c r="A256" s="208"/>
      <c r="B256" s="3"/>
      <c r="C256" s="3"/>
      <c r="D256" s="3"/>
    </row>
    <row r="257">
      <c r="A257" s="208"/>
      <c r="B257" s="3"/>
      <c r="C257" s="3"/>
      <c r="D257" s="3"/>
    </row>
    <row r="258">
      <c r="A258" s="285"/>
      <c r="B258" s="3"/>
      <c r="C258" s="3"/>
      <c r="D258" s="3"/>
    </row>
    <row r="259">
      <c r="A259" s="286"/>
      <c r="B259" s="3"/>
      <c r="C259" s="3"/>
      <c r="D259" s="3"/>
    </row>
    <row r="260">
      <c r="A260" s="287"/>
      <c r="B260" s="3"/>
      <c r="C260" s="3"/>
      <c r="D260" s="3"/>
    </row>
    <row r="261">
      <c r="A261" s="286"/>
      <c r="B261" s="3"/>
      <c r="C261" s="3"/>
      <c r="D261" s="3"/>
    </row>
    <row r="262">
      <c r="A262" s="288"/>
      <c r="B262" s="3"/>
      <c r="C262" s="3"/>
      <c r="D262" s="3"/>
    </row>
    <row r="263">
      <c r="A263" s="286"/>
      <c r="B263" s="3"/>
      <c r="C263" s="3"/>
      <c r="D263" s="3"/>
    </row>
    <row r="264">
      <c r="A264" s="287"/>
      <c r="B264" s="3"/>
      <c r="C264" s="3"/>
      <c r="D264" s="3"/>
    </row>
    <row r="265">
      <c r="A265" s="286"/>
      <c r="B265" s="3"/>
      <c r="C265" s="3"/>
      <c r="D265" s="3"/>
    </row>
    <row r="266">
      <c r="A266" s="291"/>
      <c r="B266" s="3"/>
      <c r="C266" s="3"/>
      <c r="D266" s="3"/>
    </row>
    <row r="267">
      <c r="A267" s="286"/>
      <c r="B267" s="3"/>
      <c r="C267" s="3"/>
      <c r="D267" s="3"/>
    </row>
    <row r="268">
      <c r="A268" s="340"/>
      <c r="B268" s="3"/>
      <c r="C268" s="3"/>
      <c r="D268" s="3"/>
    </row>
    <row r="269">
      <c r="A269" s="208"/>
      <c r="B269" s="3"/>
      <c r="C269" s="3"/>
      <c r="D269" s="3"/>
    </row>
    <row r="270">
      <c r="A270" s="208"/>
      <c r="B270" s="3"/>
      <c r="C270" s="3"/>
      <c r="D270" s="3"/>
    </row>
    <row r="271">
      <c r="A271" s="208"/>
      <c r="B271" s="3"/>
      <c r="C271" s="3"/>
      <c r="D271" s="3"/>
    </row>
    <row r="272">
      <c r="A272" s="208"/>
      <c r="B272" s="3"/>
      <c r="C272" s="3"/>
      <c r="D272" s="3"/>
    </row>
    <row r="273">
      <c r="A273" s="208"/>
      <c r="B273" s="3"/>
      <c r="C273" s="3"/>
      <c r="D273" s="3"/>
    </row>
    <row r="274">
      <c r="A274" s="286"/>
      <c r="B274" s="3"/>
      <c r="C274" s="3"/>
      <c r="D274" s="3"/>
    </row>
    <row r="275">
      <c r="A275" s="291"/>
      <c r="B275" s="3"/>
      <c r="C275" s="3"/>
      <c r="D275" s="3"/>
    </row>
    <row r="276">
      <c r="A276" s="286"/>
      <c r="B276" s="3"/>
      <c r="C276" s="3"/>
      <c r="D276" s="3"/>
    </row>
    <row r="277">
      <c r="A277" s="340"/>
      <c r="B277" s="3"/>
      <c r="C277" s="3"/>
      <c r="D277" s="3"/>
    </row>
    <row r="278">
      <c r="A278" s="208"/>
      <c r="B278" s="3"/>
      <c r="C278" s="3"/>
      <c r="D278" s="3"/>
    </row>
    <row r="279">
      <c r="A279" s="286"/>
      <c r="B279" s="3"/>
      <c r="C279" s="3"/>
      <c r="D279" s="3"/>
    </row>
    <row r="280">
      <c r="A280" s="291"/>
      <c r="B280" s="3"/>
      <c r="C280" s="3"/>
      <c r="D280" s="3"/>
    </row>
    <row r="281">
      <c r="A281" s="286"/>
      <c r="B281" s="3"/>
      <c r="C281" s="3"/>
      <c r="D281" s="3"/>
    </row>
    <row r="282">
      <c r="A282" s="340"/>
      <c r="B282" s="3"/>
      <c r="C282" s="3"/>
      <c r="D282" s="3"/>
    </row>
    <row r="283">
      <c r="A283" s="208"/>
      <c r="B283" s="3"/>
      <c r="C283" s="3"/>
      <c r="D283" s="3"/>
    </row>
    <row r="284">
      <c r="A284" s="208"/>
      <c r="B284" s="3"/>
      <c r="C284" s="3"/>
      <c r="D284" s="3"/>
    </row>
    <row r="285">
      <c r="A285" s="208"/>
      <c r="B285" s="3"/>
      <c r="C285" s="3"/>
      <c r="D285" s="3"/>
    </row>
    <row r="286">
      <c r="A286" s="285"/>
      <c r="B286" s="3"/>
      <c r="C286" s="3"/>
      <c r="D286" s="3"/>
    </row>
    <row r="287">
      <c r="A287" s="286"/>
      <c r="B287" s="3"/>
      <c r="C287" s="3"/>
      <c r="D287" s="3"/>
    </row>
    <row r="288">
      <c r="A288" s="287"/>
      <c r="B288" s="3"/>
      <c r="C288" s="3"/>
      <c r="D288" s="3"/>
    </row>
    <row r="289">
      <c r="A289" s="286"/>
      <c r="B289" s="3"/>
      <c r="C289" s="3"/>
      <c r="D289" s="3"/>
    </row>
    <row r="290">
      <c r="A290" s="288"/>
      <c r="B290" s="3"/>
      <c r="C290" s="3"/>
      <c r="D290" s="3"/>
    </row>
    <row r="291">
      <c r="A291" s="286"/>
      <c r="B291" s="3"/>
      <c r="C291" s="3"/>
      <c r="D291" s="3"/>
    </row>
    <row r="292">
      <c r="A292" s="287"/>
      <c r="B292" s="3"/>
      <c r="C292" s="3"/>
      <c r="D292" s="3"/>
    </row>
    <row r="293">
      <c r="A293" s="286"/>
      <c r="B293" s="3"/>
      <c r="C293" s="3"/>
      <c r="D293" s="3"/>
    </row>
    <row r="294">
      <c r="A294" s="291"/>
      <c r="B294" s="3"/>
      <c r="C294" s="3"/>
      <c r="D294" s="3"/>
    </row>
    <row r="295">
      <c r="A295" s="286"/>
      <c r="B295" s="3"/>
      <c r="C295" s="3"/>
      <c r="D295" s="3"/>
    </row>
    <row r="296">
      <c r="A296" s="340"/>
      <c r="B296" s="3"/>
      <c r="C296" s="3"/>
      <c r="D296" s="3"/>
    </row>
    <row r="297">
      <c r="A297" s="208"/>
      <c r="B297" s="3"/>
      <c r="C297" s="3"/>
      <c r="D297" s="3"/>
    </row>
    <row r="298">
      <c r="A298" s="208"/>
      <c r="B298" s="3"/>
      <c r="C298" s="3"/>
      <c r="D298" s="3"/>
    </row>
    <row r="299">
      <c r="A299" s="208"/>
      <c r="B299" s="3"/>
      <c r="C299" s="3"/>
      <c r="D299" s="3"/>
    </row>
    <row r="300">
      <c r="A300" s="208"/>
      <c r="B300" s="3"/>
      <c r="C300" s="3"/>
      <c r="D300" s="3"/>
    </row>
    <row r="301">
      <c r="A301" s="208"/>
      <c r="B301" s="3"/>
      <c r="C301" s="3"/>
      <c r="D301" s="3"/>
    </row>
    <row r="302">
      <c r="A302" s="286"/>
      <c r="B302" s="3"/>
      <c r="C302" s="3"/>
      <c r="D302" s="3"/>
    </row>
    <row r="303">
      <c r="A303" s="291"/>
      <c r="B303" s="3"/>
      <c r="C303" s="3"/>
      <c r="D303" s="3"/>
    </row>
    <row r="304">
      <c r="A304" s="286"/>
      <c r="B304" s="3"/>
      <c r="C304" s="3"/>
      <c r="D304" s="3"/>
    </row>
    <row r="305">
      <c r="A305" s="340"/>
      <c r="B305" s="3"/>
      <c r="C305" s="3"/>
      <c r="D305" s="3"/>
    </row>
    <row r="306">
      <c r="A306" s="208"/>
      <c r="B306" s="3"/>
      <c r="C306" s="3"/>
      <c r="D306" s="3"/>
    </row>
    <row r="307">
      <c r="A307" s="286"/>
      <c r="B307" s="3"/>
      <c r="C307" s="3"/>
      <c r="D307" s="3"/>
    </row>
    <row r="308">
      <c r="A308" s="291"/>
      <c r="B308" s="3"/>
      <c r="C308" s="3"/>
      <c r="D308" s="3"/>
    </row>
    <row r="309">
      <c r="A309" s="286"/>
      <c r="B309" s="3"/>
      <c r="C309" s="3"/>
      <c r="D309" s="3"/>
    </row>
    <row r="310">
      <c r="A310" s="340"/>
      <c r="B310" s="3"/>
      <c r="C310" s="3"/>
      <c r="D310" s="3"/>
    </row>
    <row r="311">
      <c r="A311" s="208"/>
      <c r="B311" s="3"/>
      <c r="C311" s="3"/>
      <c r="D311" s="3"/>
    </row>
    <row r="312">
      <c r="A312" s="208"/>
      <c r="B312" s="3"/>
      <c r="C312" s="3"/>
      <c r="D312" s="3"/>
    </row>
    <row r="313">
      <c r="A313" s="208"/>
      <c r="B313" s="3"/>
      <c r="C313" s="3"/>
      <c r="D313" s="3"/>
    </row>
    <row r="314">
      <c r="A314" s="285"/>
      <c r="B314" s="3"/>
      <c r="C314" s="3"/>
      <c r="D314" s="3"/>
    </row>
    <row r="315">
      <c r="A315" s="286"/>
      <c r="B315" s="3"/>
      <c r="C315" s="3"/>
      <c r="D315" s="3"/>
    </row>
    <row r="316">
      <c r="A316" s="287"/>
      <c r="B316" s="3"/>
      <c r="C316" s="3"/>
      <c r="D316" s="3"/>
    </row>
    <row r="317">
      <c r="A317" s="286"/>
      <c r="B317" s="3"/>
      <c r="C317" s="3"/>
      <c r="D317" s="3"/>
    </row>
    <row r="318">
      <c r="A318" s="288"/>
      <c r="B318" s="3"/>
      <c r="C318" s="3"/>
      <c r="D318" s="3"/>
    </row>
    <row r="319">
      <c r="A319" s="286"/>
      <c r="B319" s="3"/>
      <c r="C319" s="3"/>
      <c r="D319" s="3"/>
    </row>
    <row r="320">
      <c r="A320" s="287"/>
      <c r="B320" s="3"/>
      <c r="C320" s="3"/>
      <c r="D320" s="3"/>
    </row>
    <row r="321">
      <c r="A321" s="286"/>
      <c r="B321" s="3"/>
      <c r="C321" s="3"/>
      <c r="D321" s="3"/>
    </row>
    <row r="322">
      <c r="A322" s="291"/>
      <c r="B322" s="3"/>
      <c r="C322" s="3"/>
      <c r="D322" s="3"/>
    </row>
    <row r="323">
      <c r="A323" s="286"/>
      <c r="B323" s="3"/>
      <c r="C323" s="3"/>
      <c r="D323" s="3"/>
    </row>
    <row r="324">
      <c r="A324" s="340"/>
      <c r="B324" s="3"/>
      <c r="C324" s="3"/>
      <c r="D324" s="3"/>
    </row>
    <row r="325">
      <c r="A325" s="208"/>
      <c r="B325" s="3"/>
      <c r="C325" s="3"/>
      <c r="D325" s="3"/>
    </row>
    <row r="326">
      <c r="A326" s="208"/>
      <c r="B326" s="3"/>
      <c r="C326" s="3"/>
      <c r="D326" s="3"/>
    </row>
    <row r="327">
      <c r="A327" s="208"/>
      <c r="B327" s="3"/>
      <c r="C327" s="3"/>
      <c r="D327" s="3"/>
    </row>
    <row r="328">
      <c r="A328" s="208"/>
      <c r="B328" s="3"/>
      <c r="C328" s="3"/>
      <c r="D328" s="3"/>
    </row>
    <row r="329">
      <c r="A329" s="208"/>
      <c r="B329" s="3"/>
      <c r="C329" s="3"/>
      <c r="D329" s="3"/>
    </row>
    <row r="330">
      <c r="A330" s="286"/>
      <c r="B330" s="3"/>
      <c r="C330" s="3"/>
      <c r="D330" s="3"/>
    </row>
    <row r="331">
      <c r="A331" s="291"/>
      <c r="B331" s="3"/>
      <c r="C331" s="3"/>
      <c r="D331" s="3"/>
    </row>
    <row r="332">
      <c r="A332" s="286"/>
      <c r="B332" s="3"/>
      <c r="C332" s="3"/>
      <c r="D332" s="3"/>
    </row>
    <row r="333">
      <c r="A333" s="340"/>
      <c r="B333" s="3"/>
      <c r="C333" s="3"/>
      <c r="D333" s="3"/>
    </row>
    <row r="334">
      <c r="A334" s="208"/>
      <c r="B334" s="3"/>
      <c r="C334" s="3"/>
      <c r="D334" s="3"/>
    </row>
    <row r="335">
      <c r="A335" s="286"/>
      <c r="B335" s="3"/>
      <c r="C335" s="3"/>
      <c r="D335" s="3"/>
    </row>
    <row r="336">
      <c r="A336" s="291"/>
      <c r="B336" s="3"/>
      <c r="C336" s="3"/>
      <c r="D336" s="3"/>
    </row>
    <row r="337">
      <c r="A337" s="286"/>
      <c r="B337" s="3"/>
      <c r="C337" s="3"/>
      <c r="D337" s="3"/>
    </row>
    <row r="338">
      <c r="A338" s="340"/>
      <c r="B338" s="3"/>
      <c r="C338" s="3"/>
      <c r="D338" s="3"/>
    </row>
    <row r="339">
      <c r="A339" s="208"/>
      <c r="B339" s="3"/>
      <c r="C339" s="3"/>
      <c r="D339" s="3"/>
    </row>
    <row r="340">
      <c r="A340" s="208"/>
      <c r="B340" s="3"/>
      <c r="C340" s="3"/>
      <c r="D340" s="3"/>
    </row>
    <row r="341">
      <c r="A341" s="208"/>
      <c r="B341" s="3"/>
      <c r="C341" s="3"/>
      <c r="D341" s="3"/>
    </row>
    <row r="342">
      <c r="A342" s="286"/>
      <c r="B342" s="3"/>
      <c r="C342" s="3"/>
      <c r="D342" s="3"/>
    </row>
    <row r="343">
      <c r="A343" s="286"/>
      <c r="B343" s="3"/>
      <c r="C343" s="3"/>
      <c r="D343" s="3"/>
    </row>
    <row r="344">
      <c r="A344" s="285"/>
      <c r="B344" s="3"/>
      <c r="C344" s="3"/>
      <c r="D344" s="3"/>
    </row>
    <row r="345">
      <c r="A345" s="286"/>
      <c r="B345" s="3"/>
      <c r="C345" s="3"/>
      <c r="D345" s="3"/>
    </row>
    <row r="346">
      <c r="A346" s="287"/>
      <c r="B346" s="3"/>
      <c r="C346" s="3"/>
      <c r="D346" s="3"/>
    </row>
    <row r="347">
      <c r="A347" s="286"/>
      <c r="B347" s="3"/>
      <c r="C347" s="3"/>
      <c r="D347" s="3"/>
    </row>
    <row r="348">
      <c r="A348" s="288"/>
      <c r="B348" s="3"/>
      <c r="C348" s="3"/>
      <c r="D348" s="3"/>
    </row>
    <row r="349">
      <c r="A349" s="286"/>
      <c r="B349" s="3"/>
      <c r="C349" s="3"/>
      <c r="D349" s="3"/>
    </row>
    <row r="350">
      <c r="A350" s="287"/>
      <c r="B350" s="3"/>
      <c r="C350" s="3"/>
      <c r="D350" s="3"/>
    </row>
    <row r="351">
      <c r="A351" s="286"/>
      <c r="B351" s="3"/>
      <c r="C351" s="3"/>
      <c r="D351" s="3"/>
    </row>
    <row r="352">
      <c r="A352" s="291"/>
      <c r="B352" s="3"/>
      <c r="C352" s="3"/>
      <c r="D352" s="3"/>
    </row>
    <row r="353">
      <c r="A353" s="286"/>
      <c r="B353" s="3"/>
      <c r="C353" s="3"/>
      <c r="D353" s="3"/>
    </row>
    <row r="354">
      <c r="A354" s="340"/>
      <c r="B354" s="3"/>
      <c r="C354" s="3"/>
      <c r="D354" s="3"/>
    </row>
    <row r="355">
      <c r="A355" s="208"/>
      <c r="B355" s="3"/>
      <c r="C355" s="3"/>
      <c r="D355" s="3"/>
    </row>
    <row r="356">
      <c r="A356" s="208"/>
      <c r="B356" s="3"/>
      <c r="C356" s="3"/>
      <c r="D356" s="3"/>
    </row>
    <row r="357">
      <c r="A357" s="208"/>
      <c r="B357" s="3"/>
      <c r="C357" s="3"/>
      <c r="D357" s="3"/>
    </row>
    <row r="358">
      <c r="A358" s="208"/>
      <c r="B358" s="3"/>
      <c r="C358" s="3"/>
      <c r="D358" s="3"/>
    </row>
    <row r="359">
      <c r="A359" s="208"/>
      <c r="B359" s="3"/>
      <c r="C359" s="3"/>
      <c r="D359" s="3"/>
    </row>
    <row r="360">
      <c r="A360" s="208"/>
      <c r="B360" s="3"/>
      <c r="C360" s="3"/>
      <c r="D360" s="3"/>
    </row>
    <row r="361">
      <c r="A361" s="286"/>
      <c r="B361" s="3"/>
      <c r="C361" s="3"/>
      <c r="D361" s="3"/>
    </row>
    <row r="362">
      <c r="A362" s="291"/>
      <c r="B362" s="3"/>
      <c r="C362" s="3"/>
      <c r="D362" s="3"/>
    </row>
    <row r="363">
      <c r="A363" s="286"/>
      <c r="B363" s="3"/>
      <c r="C363" s="3"/>
      <c r="D363" s="3"/>
    </row>
    <row r="364">
      <c r="A364" s="340"/>
      <c r="B364" s="3"/>
      <c r="C364" s="3"/>
      <c r="D364" s="3"/>
    </row>
    <row r="365">
      <c r="A365" s="208"/>
      <c r="B365" s="3"/>
      <c r="C365" s="3"/>
      <c r="D365" s="3"/>
    </row>
    <row r="366">
      <c r="A366" s="286"/>
      <c r="B366" s="3"/>
      <c r="C366" s="3"/>
      <c r="D366" s="3"/>
    </row>
    <row r="367">
      <c r="A367" s="291"/>
      <c r="B367" s="3"/>
      <c r="C367" s="3"/>
      <c r="D367" s="3"/>
    </row>
    <row r="368">
      <c r="A368" s="286"/>
      <c r="B368" s="3"/>
      <c r="C368" s="3"/>
      <c r="D368" s="3"/>
    </row>
    <row r="369">
      <c r="A369" s="340"/>
      <c r="B369" s="3"/>
      <c r="C369" s="3"/>
      <c r="D369" s="3"/>
    </row>
    <row r="370">
      <c r="A370" s="208"/>
      <c r="B370" s="3"/>
      <c r="C370" s="3"/>
      <c r="D370" s="3"/>
    </row>
    <row r="371">
      <c r="A371" s="286"/>
      <c r="B371" s="3"/>
      <c r="C371" s="3"/>
      <c r="D371" s="3"/>
    </row>
    <row r="372">
      <c r="A372" s="285"/>
      <c r="B372" s="3"/>
      <c r="C372" s="3"/>
      <c r="D372" s="3"/>
    </row>
    <row r="373">
      <c r="A373" s="286"/>
      <c r="B373" s="3"/>
      <c r="C373" s="3"/>
      <c r="D373" s="3"/>
    </row>
    <row r="374">
      <c r="A374" s="287"/>
      <c r="B374" s="3"/>
      <c r="C374" s="3"/>
      <c r="D374" s="3"/>
    </row>
    <row r="375">
      <c r="A375" s="286"/>
      <c r="B375" s="3"/>
      <c r="C375" s="3"/>
      <c r="D375" s="3"/>
    </row>
    <row r="376">
      <c r="A376" s="288"/>
      <c r="B376" s="3"/>
      <c r="C376" s="3"/>
      <c r="D376" s="3"/>
    </row>
    <row r="377">
      <c r="A377" s="286"/>
      <c r="B377" s="3"/>
      <c r="C377" s="3"/>
      <c r="D377" s="3"/>
    </row>
    <row r="378">
      <c r="A378" s="287"/>
      <c r="B378" s="3"/>
      <c r="C378" s="3"/>
      <c r="D378" s="3"/>
    </row>
    <row r="379">
      <c r="A379" s="286"/>
      <c r="B379" s="3"/>
      <c r="C379" s="3"/>
      <c r="D379" s="3"/>
    </row>
    <row r="380">
      <c r="A380" s="291"/>
      <c r="B380" s="3"/>
      <c r="C380" s="3"/>
      <c r="D380" s="3"/>
    </row>
    <row r="381">
      <c r="A381" s="286"/>
      <c r="B381" s="3"/>
      <c r="C381" s="3"/>
      <c r="D381" s="3"/>
    </row>
    <row r="382">
      <c r="A382" s="340"/>
      <c r="B382" s="3"/>
      <c r="C382" s="3"/>
      <c r="D382" s="3"/>
    </row>
    <row r="383">
      <c r="A383" s="208"/>
      <c r="B383" s="3"/>
      <c r="C383" s="3"/>
      <c r="D383" s="3"/>
    </row>
    <row r="384">
      <c r="A384" s="208"/>
      <c r="B384" s="3"/>
      <c r="C384" s="3"/>
      <c r="D384" s="3"/>
    </row>
    <row r="385">
      <c r="A385" s="208"/>
      <c r="B385" s="3"/>
      <c r="C385" s="3"/>
      <c r="D385" s="3"/>
    </row>
    <row r="386">
      <c r="A386" s="208"/>
      <c r="B386" s="3"/>
      <c r="C386" s="3"/>
      <c r="D386" s="3"/>
    </row>
    <row r="387">
      <c r="A387" s="208"/>
      <c r="B387" s="3"/>
      <c r="C387" s="3"/>
      <c r="D387" s="3"/>
    </row>
    <row r="388">
      <c r="A388" s="208"/>
      <c r="B388" s="3"/>
      <c r="C388" s="3"/>
      <c r="D388" s="3"/>
    </row>
    <row r="389">
      <c r="A389" s="286"/>
      <c r="B389" s="3"/>
      <c r="C389" s="3"/>
      <c r="D389" s="3"/>
    </row>
    <row r="390">
      <c r="A390" s="291"/>
      <c r="B390" s="3"/>
      <c r="C390" s="3"/>
      <c r="D390" s="3"/>
    </row>
    <row r="391">
      <c r="A391" s="286"/>
      <c r="B391" s="3"/>
      <c r="C391" s="3"/>
      <c r="D391" s="3"/>
    </row>
    <row r="392">
      <c r="A392" s="340"/>
      <c r="B392" s="3"/>
      <c r="C392" s="3"/>
      <c r="D392" s="3"/>
    </row>
    <row r="393">
      <c r="A393" s="208"/>
      <c r="B393" s="3"/>
      <c r="C393" s="3"/>
      <c r="D393" s="3"/>
    </row>
    <row r="394">
      <c r="A394" s="286"/>
      <c r="B394" s="3"/>
      <c r="C394" s="3"/>
      <c r="D394" s="3"/>
    </row>
    <row r="395">
      <c r="A395" s="287"/>
      <c r="B395" s="3"/>
      <c r="C395" s="3"/>
      <c r="D395" s="3"/>
    </row>
    <row r="396">
      <c r="A396" s="286"/>
      <c r="B396" s="3"/>
      <c r="C396" s="3"/>
      <c r="D396" s="3"/>
    </row>
    <row r="397">
      <c r="A397" s="285"/>
      <c r="B397" s="3"/>
      <c r="C397" s="3"/>
      <c r="D397" s="3"/>
    </row>
    <row r="398">
      <c r="A398" s="286"/>
      <c r="B398" s="3"/>
      <c r="C398" s="3"/>
      <c r="D398" s="3"/>
    </row>
    <row r="399">
      <c r="A399" s="287"/>
      <c r="B399" s="3"/>
      <c r="C399" s="3"/>
      <c r="D399" s="3"/>
    </row>
    <row r="400">
      <c r="A400" s="286"/>
      <c r="B400" s="3"/>
      <c r="C400" s="3"/>
      <c r="D400" s="3"/>
    </row>
    <row r="401">
      <c r="A401" s="288"/>
      <c r="B401" s="3"/>
      <c r="C401" s="3"/>
      <c r="D401" s="3"/>
    </row>
    <row r="402">
      <c r="A402" s="286"/>
      <c r="B402" s="3"/>
      <c r="C402" s="3"/>
      <c r="D402" s="3"/>
    </row>
    <row r="403">
      <c r="A403" s="287"/>
      <c r="B403" s="3"/>
      <c r="C403" s="3"/>
      <c r="D403" s="3"/>
    </row>
    <row r="404">
      <c r="A404" s="286"/>
      <c r="B404" s="3"/>
      <c r="C404" s="3"/>
      <c r="D404" s="3"/>
    </row>
    <row r="405">
      <c r="A405" s="291"/>
      <c r="B405" s="3"/>
      <c r="C405" s="3"/>
      <c r="D405" s="3"/>
    </row>
    <row r="406">
      <c r="A406" s="286"/>
      <c r="B406" s="3"/>
      <c r="C406" s="3"/>
      <c r="D406" s="3"/>
    </row>
    <row r="407">
      <c r="A407" s="340"/>
      <c r="B407" s="3"/>
      <c r="C407" s="3"/>
      <c r="D407" s="3"/>
    </row>
    <row r="408">
      <c r="A408" s="208"/>
      <c r="B408" s="3"/>
      <c r="C408" s="3"/>
      <c r="D408" s="3"/>
    </row>
    <row r="409">
      <c r="A409" s="208"/>
      <c r="B409" s="3"/>
      <c r="C409" s="3"/>
      <c r="D409" s="3"/>
    </row>
    <row r="410">
      <c r="A410" s="208"/>
      <c r="B410" s="3"/>
      <c r="C410" s="3"/>
      <c r="D410" s="3"/>
    </row>
    <row r="411">
      <c r="A411" s="208"/>
      <c r="B411" s="3"/>
      <c r="C411" s="3"/>
      <c r="D411" s="3"/>
    </row>
    <row r="412">
      <c r="A412" s="208"/>
      <c r="B412" s="3"/>
      <c r="C412" s="3"/>
      <c r="D412" s="3"/>
    </row>
    <row r="413">
      <c r="A413" s="208"/>
      <c r="B413" s="3"/>
      <c r="C413" s="3"/>
      <c r="D413" s="3"/>
    </row>
    <row r="414">
      <c r="A414" s="286"/>
      <c r="B414" s="3"/>
      <c r="C414" s="3"/>
      <c r="D414" s="3"/>
    </row>
    <row r="415">
      <c r="A415" s="291"/>
      <c r="B415" s="3"/>
      <c r="C415" s="3"/>
      <c r="D415" s="3"/>
    </row>
    <row r="416">
      <c r="A416" s="286"/>
      <c r="B416" s="3"/>
      <c r="C416" s="3"/>
      <c r="D416" s="3"/>
    </row>
    <row r="417">
      <c r="A417" s="340"/>
      <c r="B417" s="3"/>
      <c r="C417" s="3"/>
      <c r="D417" s="3"/>
    </row>
    <row r="418">
      <c r="A418" s="208"/>
      <c r="B418" s="3"/>
      <c r="C418" s="3"/>
      <c r="D418" s="3"/>
    </row>
    <row r="419">
      <c r="A419" s="286"/>
      <c r="B419" s="3"/>
      <c r="C419" s="3"/>
      <c r="D419" s="3"/>
    </row>
    <row r="420">
      <c r="A420" s="287"/>
      <c r="B420" s="3"/>
      <c r="C420" s="3"/>
      <c r="D420" s="3"/>
    </row>
    <row r="421">
      <c r="A421" s="286"/>
      <c r="B421" s="3"/>
      <c r="C421" s="3"/>
      <c r="D421" s="3"/>
    </row>
    <row r="422">
      <c r="A422" s="285"/>
      <c r="B422" s="3"/>
      <c r="C422" s="3"/>
      <c r="D422" s="3"/>
    </row>
    <row r="423">
      <c r="A423" s="286"/>
      <c r="B423" s="3"/>
      <c r="C423" s="3"/>
      <c r="D423" s="3"/>
    </row>
    <row r="424">
      <c r="A424" s="287"/>
      <c r="B424" s="3"/>
      <c r="C424" s="3"/>
      <c r="D424" s="3"/>
    </row>
    <row r="425">
      <c r="A425" s="286"/>
      <c r="B425" s="3"/>
      <c r="C425" s="3"/>
      <c r="D425" s="3"/>
    </row>
    <row r="426">
      <c r="A426" s="288"/>
      <c r="B426" s="3"/>
      <c r="C426" s="3"/>
      <c r="D426" s="3"/>
    </row>
    <row r="427">
      <c r="A427" s="286"/>
      <c r="B427" s="3"/>
      <c r="C427" s="3"/>
      <c r="D427" s="3"/>
    </row>
    <row r="428">
      <c r="A428" s="287"/>
      <c r="B428" s="3"/>
      <c r="C428" s="3"/>
      <c r="D428" s="3"/>
    </row>
    <row r="429">
      <c r="A429" s="286"/>
      <c r="B429" s="3"/>
      <c r="C429" s="3"/>
      <c r="D429" s="3"/>
    </row>
    <row r="430">
      <c r="A430" s="291"/>
      <c r="B430" s="3"/>
      <c r="C430" s="3"/>
      <c r="D430" s="3"/>
    </row>
    <row r="431">
      <c r="A431" s="286"/>
      <c r="B431" s="3"/>
      <c r="C431" s="3"/>
      <c r="D431" s="3"/>
    </row>
    <row r="432">
      <c r="A432" s="340"/>
      <c r="B432" s="3"/>
      <c r="C432" s="3"/>
      <c r="D432" s="3"/>
    </row>
    <row r="433">
      <c r="A433" s="208"/>
      <c r="B433" s="3"/>
      <c r="C433" s="3"/>
      <c r="D433" s="3"/>
    </row>
    <row r="434">
      <c r="A434" s="208"/>
      <c r="B434" s="3"/>
      <c r="C434" s="3"/>
      <c r="D434" s="3"/>
    </row>
    <row r="435">
      <c r="A435" s="208"/>
      <c r="B435" s="3"/>
      <c r="C435" s="3"/>
      <c r="D435" s="3"/>
    </row>
    <row r="436">
      <c r="A436" s="208"/>
      <c r="B436" s="3"/>
      <c r="C436" s="3"/>
      <c r="D436" s="3"/>
    </row>
    <row r="437">
      <c r="A437" s="208"/>
      <c r="B437" s="3"/>
      <c r="C437" s="3"/>
      <c r="D437" s="3"/>
    </row>
    <row r="438">
      <c r="A438" s="208"/>
      <c r="B438" s="3"/>
      <c r="C438" s="3"/>
      <c r="D438" s="3"/>
    </row>
    <row r="439">
      <c r="A439" s="286"/>
      <c r="B439" s="3"/>
      <c r="C439" s="3"/>
      <c r="D439" s="3"/>
    </row>
    <row r="440">
      <c r="A440" s="291"/>
      <c r="B440" s="3"/>
      <c r="C440" s="3"/>
      <c r="D440" s="3"/>
    </row>
    <row r="441">
      <c r="A441" s="286"/>
      <c r="B441" s="3"/>
      <c r="C441" s="3"/>
      <c r="D441" s="3"/>
    </row>
    <row r="442">
      <c r="A442" s="340"/>
      <c r="B442" s="3"/>
      <c r="C442" s="3"/>
      <c r="D442" s="3"/>
    </row>
    <row r="443">
      <c r="A443" s="208"/>
      <c r="B443" s="3"/>
      <c r="C443" s="3"/>
      <c r="D443" s="3"/>
    </row>
    <row r="444">
      <c r="A444" s="286"/>
      <c r="B444" s="3"/>
      <c r="C444" s="3"/>
      <c r="D444" s="3"/>
    </row>
    <row r="445">
      <c r="A445" s="287"/>
      <c r="B445" s="3"/>
      <c r="C445" s="3"/>
      <c r="D445" s="3"/>
    </row>
    <row r="446">
      <c r="A446" s="286"/>
      <c r="B446" s="3"/>
      <c r="C446" s="3"/>
      <c r="D446" s="3"/>
    </row>
    <row r="447">
      <c r="A447" s="285"/>
      <c r="B447" s="3"/>
      <c r="C447" s="3"/>
      <c r="D447" s="3"/>
    </row>
    <row r="448">
      <c r="A448" s="286"/>
      <c r="B448" s="3"/>
      <c r="C448" s="3"/>
      <c r="D448" s="3"/>
    </row>
    <row r="449">
      <c r="A449" s="287"/>
      <c r="B449" s="3"/>
      <c r="C449" s="3"/>
      <c r="D449" s="3"/>
    </row>
    <row r="450">
      <c r="A450" s="286"/>
      <c r="B450" s="3"/>
      <c r="C450" s="3"/>
      <c r="D450" s="3"/>
    </row>
    <row r="451">
      <c r="A451" s="288"/>
      <c r="B451" s="3"/>
      <c r="C451" s="3"/>
      <c r="D451" s="3"/>
    </row>
    <row r="452">
      <c r="A452" s="286"/>
      <c r="B452" s="3"/>
      <c r="C452" s="3"/>
      <c r="D452" s="3"/>
    </row>
    <row r="453">
      <c r="A453" s="291"/>
      <c r="B453" s="3"/>
      <c r="C453" s="3"/>
      <c r="D453" s="3"/>
    </row>
    <row r="454">
      <c r="A454" s="286"/>
      <c r="B454" s="3"/>
      <c r="C454" s="3"/>
      <c r="D454" s="3"/>
    </row>
    <row r="455">
      <c r="A455" s="340"/>
      <c r="B455" s="3"/>
      <c r="C455" s="3"/>
      <c r="D455" s="3"/>
    </row>
    <row r="456">
      <c r="A456" s="208"/>
      <c r="B456" s="3"/>
      <c r="C456" s="3"/>
      <c r="D456" s="3"/>
    </row>
    <row r="457">
      <c r="A457" s="208"/>
      <c r="B457" s="3"/>
      <c r="C457" s="3"/>
      <c r="D457" s="3"/>
    </row>
    <row r="458">
      <c r="A458" s="208"/>
      <c r="B458" s="3"/>
      <c r="C458" s="3"/>
      <c r="D458" s="3"/>
    </row>
    <row r="459">
      <c r="A459" s="286"/>
      <c r="B459" s="3"/>
      <c r="C459" s="3"/>
      <c r="D459" s="3"/>
    </row>
    <row r="460">
      <c r="A460" s="291"/>
      <c r="B460" s="3"/>
      <c r="C460" s="3"/>
      <c r="D460" s="3"/>
    </row>
    <row r="461">
      <c r="A461" s="286"/>
      <c r="B461" s="3"/>
      <c r="C461" s="3"/>
      <c r="D461" s="3"/>
    </row>
    <row r="462">
      <c r="A462" s="340"/>
      <c r="B462" s="3"/>
      <c r="C462" s="3"/>
      <c r="D462" s="3"/>
    </row>
    <row r="463">
      <c r="A463" s="208"/>
      <c r="B463" s="3"/>
      <c r="C463" s="3"/>
      <c r="D463" s="3"/>
    </row>
    <row r="464">
      <c r="A464" s="208"/>
      <c r="B464" s="3"/>
      <c r="C464" s="3"/>
      <c r="D464" s="3"/>
    </row>
    <row r="465">
      <c r="A465" s="208"/>
      <c r="B465" s="3"/>
      <c r="C465" s="3"/>
      <c r="D465" s="3"/>
    </row>
    <row r="466">
      <c r="A466" s="208"/>
      <c r="B466" s="3"/>
      <c r="C466" s="3"/>
      <c r="D466" s="3"/>
    </row>
    <row r="467">
      <c r="A467" s="208"/>
      <c r="B467" s="3"/>
      <c r="C467" s="3"/>
      <c r="D467" s="3"/>
    </row>
    <row r="468">
      <c r="A468" s="286"/>
      <c r="B468" s="3"/>
      <c r="C468" s="3"/>
      <c r="D468" s="3"/>
    </row>
    <row r="469">
      <c r="A469" s="287"/>
      <c r="B469" s="3"/>
      <c r="C469" s="3"/>
      <c r="D469" s="3"/>
    </row>
    <row r="470">
      <c r="A470" s="286"/>
      <c r="B470" s="3"/>
      <c r="C470" s="3"/>
      <c r="D470" s="3"/>
    </row>
    <row r="471">
      <c r="A471" s="287"/>
      <c r="B471" s="3"/>
      <c r="C471" s="3"/>
      <c r="D471" s="3"/>
    </row>
    <row r="472">
      <c r="A472" s="286"/>
      <c r="B472" s="3"/>
      <c r="C472" s="3"/>
      <c r="D472" s="3"/>
    </row>
    <row r="473">
      <c r="A473" s="285"/>
      <c r="B473" s="3"/>
      <c r="C473" s="3"/>
      <c r="D473" s="3"/>
    </row>
    <row r="474">
      <c r="A474" s="286"/>
      <c r="B474" s="3"/>
      <c r="C474" s="3"/>
      <c r="D474" s="3"/>
    </row>
    <row r="475">
      <c r="A475" s="287"/>
      <c r="B475" s="3"/>
      <c r="C475" s="3"/>
      <c r="D475" s="3"/>
    </row>
    <row r="476">
      <c r="A476" s="286"/>
      <c r="B476" s="3"/>
      <c r="C476" s="3"/>
      <c r="D476" s="3"/>
    </row>
    <row r="477">
      <c r="A477" s="288"/>
      <c r="B477" s="3"/>
      <c r="C477" s="3"/>
      <c r="D477" s="3"/>
    </row>
    <row r="478">
      <c r="A478" s="286"/>
      <c r="B478" s="3"/>
      <c r="C478" s="3"/>
      <c r="D478" s="3"/>
    </row>
    <row r="479">
      <c r="A479" s="291"/>
      <c r="B479" s="3"/>
      <c r="C479" s="3"/>
      <c r="D479" s="3"/>
    </row>
    <row r="480">
      <c r="A480" s="286"/>
      <c r="B480" s="3"/>
      <c r="C480" s="3"/>
      <c r="D480" s="3"/>
    </row>
    <row r="481">
      <c r="A481" s="340"/>
      <c r="B481" s="3"/>
      <c r="C481" s="3"/>
      <c r="D481" s="3"/>
    </row>
    <row r="482">
      <c r="A482" s="208"/>
      <c r="B482" s="3"/>
      <c r="C482" s="3"/>
      <c r="D482" s="3"/>
    </row>
    <row r="483">
      <c r="A483" s="208"/>
      <c r="B483" s="3"/>
      <c r="C483" s="3"/>
      <c r="D483" s="3"/>
    </row>
    <row r="484">
      <c r="A484" s="208"/>
      <c r="B484" s="3"/>
      <c r="C484" s="3"/>
      <c r="D484" s="3"/>
    </row>
    <row r="485">
      <c r="A485" s="208"/>
      <c r="B485" s="3"/>
      <c r="C485" s="3"/>
      <c r="D485" s="3"/>
    </row>
    <row r="486">
      <c r="A486" s="286"/>
      <c r="B486" s="3"/>
      <c r="C486" s="3"/>
      <c r="D486" s="3"/>
    </row>
    <row r="487">
      <c r="A487" s="291"/>
      <c r="B487" s="3"/>
      <c r="C487" s="3"/>
      <c r="D487" s="3"/>
    </row>
    <row r="488">
      <c r="A488" s="286"/>
      <c r="B488" s="3"/>
      <c r="C488" s="3"/>
      <c r="D488" s="3"/>
    </row>
    <row r="489">
      <c r="A489" s="340"/>
      <c r="B489" s="3"/>
      <c r="C489" s="3"/>
      <c r="D489" s="3"/>
    </row>
    <row r="490">
      <c r="A490" s="208"/>
      <c r="B490" s="3"/>
      <c r="C490" s="3"/>
      <c r="D490" s="3"/>
    </row>
    <row r="491">
      <c r="A491" s="208"/>
      <c r="B491" s="3"/>
      <c r="C491" s="3"/>
      <c r="D491" s="3"/>
    </row>
    <row r="492">
      <c r="A492" s="208"/>
      <c r="B492" s="3"/>
      <c r="C492" s="3"/>
      <c r="D492" s="3"/>
    </row>
    <row r="493">
      <c r="A493" s="208"/>
      <c r="B493" s="3"/>
      <c r="C493" s="3"/>
      <c r="D493" s="3"/>
    </row>
    <row r="494">
      <c r="A494" s="286"/>
      <c r="B494" s="3"/>
      <c r="C494" s="3"/>
      <c r="D494" s="3"/>
    </row>
    <row r="495">
      <c r="A495" s="287"/>
      <c r="B495" s="3"/>
      <c r="C495" s="3"/>
      <c r="D495" s="3"/>
    </row>
    <row r="496">
      <c r="A496" s="286"/>
      <c r="B496" s="3"/>
      <c r="C496" s="3"/>
      <c r="D496" s="3"/>
    </row>
    <row r="497">
      <c r="A497" s="285"/>
      <c r="B497" s="3"/>
      <c r="C497" s="3"/>
      <c r="D497" s="3"/>
    </row>
    <row r="498">
      <c r="A498" s="286"/>
      <c r="B498" s="3"/>
      <c r="C498" s="3"/>
      <c r="D498" s="3"/>
    </row>
    <row r="499">
      <c r="A499" s="287"/>
      <c r="B499" s="3"/>
      <c r="C499" s="3"/>
      <c r="D499" s="3"/>
    </row>
    <row r="500">
      <c r="A500" s="286"/>
      <c r="B500" s="3"/>
      <c r="C500" s="3"/>
      <c r="D500" s="3"/>
    </row>
    <row r="501">
      <c r="A501" s="288"/>
      <c r="B501" s="3"/>
      <c r="C501" s="3"/>
      <c r="D501" s="3"/>
    </row>
    <row r="502">
      <c r="A502" s="286"/>
      <c r="B502" s="3"/>
      <c r="C502" s="3"/>
      <c r="D502" s="3"/>
    </row>
    <row r="503">
      <c r="A503" s="287"/>
      <c r="B503" s="3"/>
      <c r="C503" s="3"/>
      <c r="D503" s="3"/>
    </row>
    <row r="504">
      <c r="A504" s="286"/>
      <c r="B504" s="3"/>
      <c r="C504" s="3"/>
      <c r="D504" s="3"/>
    </row>
    <row r="505">
      <c r="A505" s="291"/>
      <c r="B505" s="3"/>
      <c r="C505" s="3"/>
      <c r="D505" s="3"/>
    </row>
    <row r="506">
      <c r="A506" s="286"/>
      <c r="B506" s="3"/>
      <c r="C506" s="3"/>
      <c r="D506" s="3"/>
    </row>
    <row r="507">
      <c r="A507" s="340"/>
      <c r="B507" s="3"/>
      <c r="C507" s="3"/>
      <c r="D507" s="3"/>
    </row>
    <row r="508">
      <c r="A508" s="208"/>
      <c r="B508" s="3"/>
      <c r="C508" s="3"/>
      <c r="D508" s="3"/>
    </row>
    <row r="509">
      <c r="A509" s="208"/>
      <c r="B509" s="3"/>
      <c r="C509" s="3"/>
      <c r="D509" s="3"/>
    </row>
    <row r="510">
      <c r="A510" s="208"/>
      <c r="B510" s="3"/>
      <c r="C510" s="3"/>
      <c r="D510" s="3"/>
    </row>
    <row r="511">
      <c r="A511" s="208"/>
      <c r="B511" s="3"/>
      <c r="C511" s="3"/>
      <c r="D511" s="3"/>
    </row>
    <row r="512">
      <c r="A512" s="208"/>
      <c r="B512" s="3"/>
      <c r="C512" s="3"/>
      <c r="D512" s="3"/>
    </row>
    <row r="513">
      <c r="A513" s="286"/>
      <c r="B513" s="3"/>
      <c r="C513" s="3"/>
      <c r="D513" s="3"/>
    </row>
    <row r="514">
      <c r="A514" s="287"/>
      <c r="B514" s="3"/>
      <c r="C514" s="3"/>
      <c r="D514" s="3"/>
    </row>
    <row r="515">
      <c r="A515" s="286"/>
      <c r="B515" s="3"/>
      <c r="C515" s="3"/>
      <c r="D515" s="3"/>
    </row>
    <row r="516">
      <c r="A516" s="287"/>
      <c r="B516" s="3"/>
      <c r="C516" s="3"/>
      <c r="D516" s="3"/>
    </row>
    <row r="517">
      <c r="A517" s="3"/>
      <c r="B517" s="3"/>
      <c r="C517" s="3"/>
      <c r="D517" s="3"/>
    </row>
    <row r="518">
      <c r="A518" s="3"/>
      <c r="B518" s="3"/>
      <c r="C518" s="3"/>
      <c r="D518" s="3"/>
    </row>
    <row r="519">
      <c r="A519" s="387"/>
      <c r="B519" s="3"/>
      <c r="C519" s="3"/>
      <c r="D519" s="3"/>
    </row>
    <row r="520">
      <c r="A520" s="387"/>
      <c r="B520" s="3"/>
      <c r="C520" s="3"/>
      <c r="D520" s="3"/>
    </row>
    <row r="521">
      <c r="A521" s="388"/>
      <c r="B521" s="3"/>
      <c r="C521" s="3"/>
      <c r="D521" s="3"/>
    </row>
    <row r="522">
      <c r="A522" s="388"/>
      <c r="B522" s="3"/>
      <c r="C522" s="3"/>
      <c r="D522" s="3"/>
    </row>
    <row r="523">
      <c r="A523" s="388"/>
      <c r="B523" s="3"/>
      <c r="C523" s="3"/>
      <c r="D523" s="3"/>
    </row>
    <row r="524">
      <c r="A524" s="388"/>
      <c r="B524" s="3"/>
      <c r="C524" s="3"/>
      <c r="D524" s="3"/>
    </row>
    <row r="525">
      <c r="A525" s="388"/>
      <c r="B525" s="3"/>
      <c r="C525" s="3"/>
      <c r="D525" s="3"/>
    </row>
    <row r="526">
      <c r="A526" s="388"/>
      <c r="B526" s="3"/>
      <c r="C526" s="3"/>
      <c r="D526" s="3"/>
    </row>
    <row r="527">
      <c r="A527" s="388"/>
      <c r="B527" s="3"/>
      <c r="C527" s="3"/>
      <c r="D527" s="3"/>
    </row>
    <row r="528">
      <c r="A528" s="388"/>
      <c r="B528" s="3"/>
      <c r="C528" s="3"/>
      <c r="D528" s="3"/>
    </row>
    <row r="529">
      <c r="A529" s="388"/>
      <c r="B529" s="3"/>
      <c r="C529" s="3"/>
      <c r="D529" s="3"/>
    </row>
    <row r="530">
      <c r="A530" s="388"/>
      <c r="B530" s="3"/>
      <c r="C530" s="3"/>
      <c r="D530" s="3"/>
    </row>
    <row r="531">
      <c r="A531" s="388"/>
      <c r="B531" s="3"/>
      <c r="C531" s="3"/>
      <c r="D531" s="3"/>
    </row>
    <row r="532">
      <c r="A532" s="388"/>
      <c r="B532" s="3"/>
      <c r="C532" s="3"/>
      <c r="D532" s="3"/>
    </row>
    <row r="533">
      <c r="A533" s="388"/>
      <c r="B533" s="3"/>
      <c r="C533" s="3"/>
      <c r="D533" s="3"/>
    </row>
    <row r="534">
      <c r="A534" s="388"/>
      <c r="B534" s="3"/>
      <c r="C534" s="3"/>
      <c r="D534" s="3"/>
    </row>
    <row r="535">
      <c r="A535" s="388"/>
      <c r="B535" s="3"/>
      <c r="C535" s="3"/>
      <c r="D535" s="3"/>
    </row>
    <row r="536">
      <c r="A536" s="388"/>
      <c r="B536" s="3"/>
      <c r="C536" s="3"/>
      <c r="D536" s="3"/>
    </row>
    <row r="537">
      <c r="A537" s="388"/>
      <c r="B537" s="3"/>
      <c r="C537" s="3"/>
      <c r="D537" s="3"/>
    </row>
    <row r="538">
      <c r="A538" s="388"/>
      <c r="B538" s="3"/>
      <c r="C538" s="3"/>
      <c r="D538" s="3"/>
    </row>
    <row r="539">
      <c r="A539" s="388"/>
      <c r="B539" s="3"/>
      <c r="C539" s="3"/>
      <c r="D539" s="3"/>
    </row>
    <row r="540">
      <c r="A540" s="388"/>
      <c r="B540" s="3"/>
      <c r="C540" s="3"/>
      <c r="D540" s="3"/>
    </row>
    <row r="541">
      <c r="A541" s="388"/>
      <c r="B541" s="3"/>
      <c r="C541" s="3"/>
      <c r="D541" s="3"/>
    </row>
    <row r="542">
      <c r="A542" s="388"/>
      <c r="B542" s="3"/>
      <c r="C542" s="3"/>
      <c r="D542" s="3"/>
    </row>
    <row r="543">
      <c r="A543" s="388"/>
      <c r="B543" s="3"/>
      <c r="C543" s="3"/>
      <c r="D543" s="3"/>
    </row>
    <row r="544">
      <c r="A544" s="388"/>
      <c r="B544" s="3"/>
      <c r="C544" s="3"/>
      <c r="D544" s="3"/>
    </row>
    <row r="545">
      <c r="A545" s="388"/>
      <c r="B545" s="3"/>
      <c r="C545" s="3"/>
      <c r="D545" s="3"/>
    </row>
    <row r="546">
      <c r="A546" s="388"/>
      <c r="B546" s="3"/>
      <c r="C546" s="3"/>
      <c r="D546" s="3"/>
    </row>
    <row r="547">
      <c r="A547" s="388"/>
      <c r="B547" s="3"/>
      <c r="C547" s="3"/>
      <c r="D547" s="3"/>
    </row>
    <row r="548">
      <c r="A548" s="388"/>
      <c r="B548" s="3"/>
      <c r="C548" s="3"/>
      <c r="D548" s="3"/>
    </row>
    <row r="549">
      <c r="A549" s="388"/>
      <c r="B549" s="3"/>
      <c r="C549" s="3"/>
      <c r="D549" s="3"/>
    </row>
    <row r="550">
      <c r="A550" s="388"/>
      <c r="B550" s="3"/>
      <c r="C550" s="3"/>
      <c r="D550" s="3"/>
    </row>
    <row r="551">
      <c r="A551" s="388"/>
      <c r="B551" s="3"/>
      <c r="C551" s="3"/>
      <c r="D551" s="3"/>
    </row>
    <row r="552">
      <c r="A552" s="388"/>
      <c r="B552" s="3"/>
      <c r="C552" s="3"/>
      <c r="D552" s="3"/>
    </row>
    <row r="553">
      <c r="A553" s="388"/>
      <c r="B553" s="3"/>
      <c r="C553" s="3"/>
      <c r="D553" s="3"/>
    </row>
    <row r="554">
      <c r="A554" s="388"/>
      <c r="B554" s="3"/>
      <c r="C554" s="3"/>
      <c r="D554" s="3"/>
    </row>
    <row r="555">
      <c r="A555" s="388"/>
      <c r="B555" s="3"/>
      <c r="C555" s="3"/>
      <c r="D555" s="3"/>
    </row>
    <row r="556">
      <c r="A556" s="388"/>
      <c r="B556" s="3"/>
      <c r="C556" s="3"/>
      <c r="D556" s="3"/>
    </row>
    <row r="557">
      <c r="A557" s="388"/>
      <c r="B557" s="3"/>
      <c r="C557" s="3"/>
      <c r="D557" s="3"/>
    </row>
    <row r="558">
      <c r="A558" s="388"/>
      <c r="B558" s="3"/>
      <c r="C558" s="3"/>
      <c r="D558" s="3"/>
    </row>
    <row r="559">
      <c r="A559" s="388"/>
      <c r="B559" s="3"/>
      <c r="C559" s="3"/>
      <c r="D559" s="3"/>
    </row>
    <row r="560">
      <c r="A560" s="388"/>
      <c r="B560" s="3"/>
      <c r="C560" s="3"/>
      <c r="D560" s="3"/>
    </row>
    <row r="561">
      <c r="A561" s="388"/>
      <c r="B561" s="3"/>
      <c r="C561" s="3"/>
      <c r="D561" s="3"/>
    </row>
    <row r="562">
      <c r="A562" s="388"/>
      <c r="B562" s="3"/>
      <c r="C562" s="3"/>
      <c r="D562" s="3"/>
    </row>
    <row r="563">
      <c r="A563" s="388"/>
      <c r="B563" s="3"/>
      <c r="C563" s="3"/>
      <c r="D563" s="3"/>
    </row>
    <row r="564">
      <c r="A564" s="388"/>
      <c r="B564" s="3"/>
      <c r="C564" s="3"/>
      <c r="D564" s="3"/>
    </row>
    <row r="565">
      <c r="A565" s="388"/>
      <c r="B565" s="3"/>
      <c r="C565" s="3"/>
      <c r="D565" s="3"/>
    </row>
    <row r="566">
      <c r="A566" s="388"/>
      <c r="B566" s="3"/>
      <c r="C566" s="3"/>
      <c r="D566" s="3"/>
    </row>
    <row r="567">
      <c r="A567" s="388"/>
      <c r="B567" s="3"/>
      <c r="C567" s="3"/>
      <c r="D567" s="3"/>
    </row>
    <row r="568">
      <c r="A568" s="388"/>
      <c r="B568" s="3"/>
      <c r="C568" s="3"/>
      <c r="D568" s="3"/>
    </row>
    <row r="569">
      <c r="A569" s="388"/>
      <c r="B569" s="3"/>
      <c r="C569" s="3"/>
      <c r="D569" s="3"/>
    </row>
    <row r="570">
      <c r="A570" s="388"/>
      <c r="B570" s="3"/>
      <c r="C570" s="3"/>
      <c r="D570" s="3"/>
    </row>
    <row r="571">
      <c r="A571" s="388"/>
      <c r="B571" s="3"/>
      <c r="C571" s="3"/>
      <c r="D571" s="3"/>
    </row>
    <row r="572">
      <c r="A572" s="388"/>
      <c r="B572" s="3"/>
      <c r="C572" s="3"/>
      <c r="D572" s="3"/>
    </row>
    <row r="573">
      <c r="A573" s="388"/>
      <c r="B573" s="3"/>
      <c r="C573" s="3"/>
      <c r="D573" s="3"/>
    </row>
    <row r="574">
      <c r="A574" s="388"/>
      <c r="B574" s="3"/>
      <c r="C574" s="3"/>
      <c r="D574" s="3"/>
    </row>
    <row r="575">
      <c r="A575" s="388"/>
      <c r="B575" s="3"/>
      <c r="C575" s="3"/>
      <c r="D575" s="3"/>
    </row>
    <row r="576">
      <c r="A576" s="3"/>
      <c r="B576" s="3"/>
      <c r="C576" s="3"/>
      <c r="D576" s="3"/>
    </row>
    <row r="577">
      <c r="A577" s="3"/>
      <c r="B577" s="3"/>
      <c r="C577" s="3"/>
      <c r="D577" s="3"/>
    </row>
    <row r="578">
      <c r="A578" s="3"/>
      <c r="B578" s="3"/>
      <c r="C578" s="3"/>
      <c r="D578" s="3"/>
    </row>
    <row r="579">
      <c r="A579" s="3"/>
      <c r="B579" s="3"/>
      <c r="C579" s="3"/>
      <c r="D579" s="3"/>
    </row>
    <row r="580">
      <c r="A580" s="3"/>
      <c r="B580" s="3"/>
      <c r="C580" s="3"/>
      <c r="D580" s="3"/>
    </row>
    <row r="581">
      <c r="A581" s="3"/>
      <c r="B581" s="3"/>
      <c r="C581" s="3"/>
      <c r="D581" s="3"/>
    </row>
    <row r="582">
      <c r="A582" s="3"/>
      <c r="B582" s="3"/>
      <c r="C582" s="3"/>
      <c r="D582" s="3"/>
    </row>
    <row r="583">
      <c r="A583" s="3"/>
      <c r="B583" s="3"/>
      <c r="C583" s="3"/>
      <c r="D583" s="3"/>
    </row>
  </sheetData>
  <mergeCells count="4">
    <mergeCell ref="A2:D2"/>
    <mergeCell ref="A8:C8"/>
    <mergeCell ref="A10:D10"/>
    <mergeCell ref="A16:B16"/>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1" width="19.13"/>
    <col customWidth="1" min="2" max="2" width="15.13"/>
    <col customWidth="1" min="3" max="3" width="53.5"/>
    <col customWidth="1" min="4" max="4" width="22.75"/>
    <col customWidth="1" min="5" max="6" width="17.0"/>
    <col customWidth="1" min="7" max="7" width="18.0"/>
    <col customWidth="1" min="8" max="8" width="17.0"/>
    <col customWidth="1" min="9" max="9" width="19.13"/>
    <col customWidth="1" min="10" max="10" width="24.6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70</v>
      </c>
      <c r="C7" s="20" t="s">
        <v>71</v>
      </c>
      <c r="D7" s="20" t="s">
        <v>72</v>
      </c>
      <c r="E7" s="20" t="s">
        <v>73</v>
      </c>
      <c r="F7" s="21" t="s">
        <v>74</v>
      </c>
      <c r="G7" s="22" t="s">
        <v>75</v>
      </c>
      <c r="H7" s="20" t="s">
        <v>20</v>
      </c>
      <c r="I7" s="20" t="s">
        <v>76</v>
      </c>
      <c r="J7" s="20" t="s">
        <v>77</v>
      </c>
      <c r="K7" s="48" t="s">
        <v>23</v>
      </c>
      <c r="L7" s="24"/>
      <c r="M7" s="24"/>
      <c r="N7" s="24"/>
      <c r="O7" s="24"/>
      <c r="P7" s="24"/>
      <c r="Q7" s="24"/>
      <c r="R7" s="24"/>
      <c r="S7" s="24"/>
      <c r="T7" s="24"/>
      <c r="U7" s="24"/>
      <c r="V7" s="24"/>
      <c r="W7" s="24"/>
      <c r="X7" s="24"/>
      <c r="Y7" s="24"/>
      <c r="Z7" s="24"/>
    </row>
    <row r="8" ht="51.0" customHeight="1">
      <c r="A8" s="25" t="s">
        <v>24</v>
      </c>
      <c r="B8" s="30" t="s">
        <v>78</v>
      </c>
      <c r="C8" s="27" t="s">
        <v>79</v>
      </c>
      <c r="D8" s="55" t="s">
        <v>80</v>
      </c>
      <c r="E8" s="50">
        <v>620.0</v>
      </c>
      <c r="F8" s="50">
        <f t="shared" ref="F8:F10" si="1">E8*19%</f>
        <v>117.8</v>
      </c>
      <c r="G8" s="50">
        <f t="shared" ref="G8:G10" si="2">F8+E8</f>
        <v>737.8</v>
      </c>
      <c r="H8" s="50">
        <f t="shared" ref="H8:H10" si="3">G8</f>
        <v>737.8</v>
      </c>
      <c r="I8" s="30" t="s">
        <v>81</v>
      </c>
      <c r="J8" s="30" t="s">
        <v>82</v>
      </c>
      <c r="K8" s="43" t="s">
        <v>58</v>
      </c>
      <c r="L8" s="5"/>
    </row>
    <row r="9" ht="79.5" customHeight="1">
      <c r="A9" s="25" t="s">
        <v>31</v>
      </c>
      <c r="B9" s="49" t="s">
        <v>83</v>
      </c>
      <c r="C9" s="56" t="s">
        <v>84</v>
      </c>
      <c r="D9" s="55" t="s">
        <v>85</v>
      </c>
      <c r="E9" s="50">
        <v>549953.67</v>
      </c>
      <c r="F9" s="50">
        <f t="shared" si="1"/>
        <v>104491.1973</v>
      </c>
      <c r="G9" s="50">
        <f t="shared" si="2"/>
        <v>654444.8673</v>
      </c>
      <c r="H9" s="50">
        <f t="shared" si="3"/>
        <v>654444.8673</v>
      </c>
      <c r="I9" s="30" t="s">
        <v>81</v>
      </c>
      <c r="J9" s="57" t="s">
        <v>86</v>
      </c>
      <c r="K9" s="43" t="s">
        <v>87</v>
      </c>
      <c r="L9" s="5"/>
    </row>
    <row r="10" ht="83.25" customHeight="1">
      <c r="A10" s="32" t="s">
        <v>37</v>
      </c>
      <c r="B10" s="53" t="s">
        <v>83</v>
      </c>
      <c r="C10" s="58" t="s">
        <v>88</v>
      </c>
      <c r="D10" s="59" t="s">
        <v>89</v>
      </c>
      <c r="E10" s="54">
        <v>475538.57</v>
      </c>
      <c r="F10" s="54">
        <f t="shared" si="1"/>
        <v>90352.3283</v>
      </c>
      <c r="G10" s="54">
        <f t="shared" si="2"/>
        <v>565890.8983</v>
      </c>
      <c r="H10" s="54">
        <f t="shared" si="3"/>
        <v>565890.8983</v>
      </c>
      <c r="I10" s="53" t="s">
        <v>81</v>
      </c>
      <c r="J10" s="57" t="s">
        <v>90</v>
      </c>
      <c r="K10" s="43" t="s">
        <v>91</v>
      </c>
      <c r="L10" s="5"/>
    </row>
    <row r="11" ht="15.0" hidden="1" customHeight="1">
      <c r="A11" s="44"/>
      <c r="B11" s="42"/>
      <c r="C11" s="42"/>
      <c r="D11" s="42"/>
      <c r="E11" s="42"/>
      <c r="F11" s="42"/>
      <c r="G11" s="42"/>
      <c r="H11" s="42"/>
      <c r="I11" s="42"/>
      <c r="J11" s="42"/>
    </row>
    <row r="12" ht="12.75" customHeight="1"/>
    <row r="13" ht="138.75" customHeight="1">
      <c r="A13" s="45" t="s">
        <v>92</v>
      </c>
      <c r="B13" s="17"/>
      <c r="C13" s="17"/>
      <c r="D13" s="17"/>
      <c r="E13" s="17"/>
      <c r="F13" s="17"/>
      <c r="G13" s="17"/>
      <c r="H13" s="17"/>
      <c r="I13" s="17"/>
      <c r="J13" s="18"/>
    </row>
    <row r="14" ht="12.75" customHeight="1"/>
    <row r="15" ht="75.0" customHeight="1">
      <c r="A15" s="45" t="s">
        <v>93</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ref="C8"/>
    <hyperlink r:id="rId2" ref="C9"/>
    <hyperlink r:id="rId3" ref="C10"/>
  </hyperlinks>
  <printOptions/>
  <pageMargins bottom="0.75" footer="0.0" header="0.0" left="0.7" right="0.7" top="0.75"/>
  <pageSetup orientation="landscape"/>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1" width="19.13"/>
    <col customWidth="1" min="2" max="2" width="14.75"/>
    <col customWidth="1" min="3" max="3" width="28.75"/>
    <col customWidth="1" min="4" max="4" width="25.5"/>
    <col customWidth="1" min="5" max="6" width="17.0"/>
    <col customWidth="1" min="7" max="7" width="18.0"/>
    <col customWidth="1" min="8" max="8" width="19.63"/>
    <col customWidth="1" min="9" max="9" width="19.13"/>
    <col customWidth="1" min="10" max="10" width="28.5"/>
    <col customWidth="1" min="11" max="26" width="10.0"/>
  </cols>
  <sheetData>
    <row r="1" ht="12.75" customHeight="1">
      <c r="B1" s="5"/>
    </row>
    <row r="2" ht="27.75" customHeight="1">
      <c r="D2" s="15" t="s">
        <v>11</v>
      </c>
    </row>
    <row r="3" ht="12.75" customHeight="1">
      <c r="C3" s="60"/>
    </row>
    <row r="4" ht="12.75" customHeight="1"/>
    <row r="5" ht="43.5" customHeight="1">
      <c r="A5" s="16" t="s">
        <v>12</v>
      </c>
      <c r="B5" s="17"/>
      <c r="C5" s="17"/>
      <c r="D5" s="17"/>
      <c r="E5" s="17"/>
      <c r="F5" s="17"/>
      <c r="G5" s="17"/>
      <c r="H5" s="17"/>
      <c r="I5" s="17"/>
      <c r="J5" s="18"/>
    </row>
    <row r="6" ht="15.75" customHeight="1"/>
    <row r="7" ht="75.75" customHeight="1">
      <c r="A7" s="19" t="s">
        <v>13</v>
      </c>
      <c r="B7" s="20" t="s">
        <v>94</v>
      </c>
      <c r="C7" s="20" t="s">
        <v>95</v>
      </c>
      <c r="D7" s="20" t="s">
        <v>96</v>
      </c>
      <c r="E7" s="20" t="s">
        <v>97</v>
      </c>
      <c r="F7" s="21" t="s">
        <v>98</v>
      </c>
      <c r="G7" s="22" t="s">
        <v>99</v>
      </c>
      <c r="H7" s="20" t="s">
        <v>20</v>
      </c>
      <c r="I7" s="20" t="s">
        <v>100</v>
      </c>
      <c r="J7" s="20" t="s">
        <v>101</v>
      </c>
      <c r="K7" s="48" t="s">
        <v>23</v>
      </c>
      <c r="L7" s="24"/>
      <c r="M7" s="24"/>
      <c r="N7" s="24"/>
      <c r="O7" s="24"/>
      <c r="P7" s="24"/>
      <c r="Q7" s="24"/>
      <c r="R7" s="24"/>
      <c r="S7" s="24"/>
      <c r="T7" s="24"/>
      <c r="U7" s="24"/>
      <c r="V7" s="24"/>
      <c r="W7" s="24"/>
      <c r="X7" s="24"/>
      <c r="Y7" s="24"/>
      <c r="Z7" s="24"/>
    </row>
    <row r="8" ht="72.75" customHeight="1">
      <c r="A8" s="25" t="s">
        <v>24</v>
      </c>
      <c r="B8" s="30" t="s">
        <v>102</v>
      </c>
      <c r="C8" s="27" t="s">
        <v>103</v>
      </c>
      <c r="D8" s="30" t="s">
        <v>104</v>
      </c>
      <c r="E8" s="50">
        <v>2339180.0</v>
      </c>
      <c r="F8" s="50">
        <f t="shared" ref="F8:F10" si="1">E8*19%</f>
        <v>444444.2</v>
      </c>
      <c r="G8" s="50">
        <f>F8+E8</f>
        <v>2783624.2</v>
      </c>
      <c r="H8" s="50">
        <f>G8</f>
        <v>2783624.2</v>
      </c>
      <c r="I8" s="30" t="s">
        <v>81</v>
      </c>
      <c r="J8" s="61" t="s">
        <v>105</v>
      </c>
      <c r="K8" s="62" t="s">
        <v>91</v>
      </c>
    </row>
    <row r="9" ht="67.5" customHeight="1">
      <c r="A9" s="32" t="s">
        <v>106</v>
      </c>
      <c r="B9" s="51" t="s">
        <v>107</v>
      </c>
      <c r="C9" s="52" t="s">
        <v>108</v>
      </c>
      <c r="D9" s="53" t="s">
        <v>109</v>
      </c>
      <c r="E9" s="63">
        <v>2009169.05</v>
      </c>
      <c r="F9" s="54">
        <f t="shared" si="1"/>
        <v>381742.1195</v>
      </c>
      <c r="G9" s="54">
        <f t="shared" ref="G9:G10" si="2">E9+F9</f>
        <v>2390911.17</v>
      </c>
      <c r="H9" s="54">
        <v>500.0</v>
      </c>
      <c r="I9" s="53" t="s">
        <v>81</v>
      </c>
      <c r="J9" s="64" t="s">
        <v>105</v>
      </c>
      <c r="K9" s="43" t="s">
        <v>110</v>
      </c>
      <c r="L9" s="5"/>
    </row>
    <row r="10" ht="87.0" customHeight="1">
      <c r="A10" s="25" t="s">
        <v>37</v>
      </c>
      <c r="B10" s="30" t="s">
        <v>111</v>
      </c>
      <c r="C10" s="30" t="s">
        <v>112</v>
      </c>
      <c r="D10" s="30" t="s">
        <v>113</v>
      </c>
      <c r="E10" s="50">
        <v>5219821.18</v>
      </c>
      <c r="F10" s="50">
        <f t="shared" si="1"/>
        <v>991766.0242</v>
      </c>
      <c r="G10" s="50">
        <f t="shared" si="2"/>
        <v>6211587.204</v>
      </c>
      <c r="H10" s="50">
        <f>G10</f>
        <v>6211587.204</v>
      </c>
      <c r="I10" s="30" t="s">
        <v>81</v>
      </c>
      <c r="J10" s="61" t="s">
        <v>114</v>
      </c>
      <c r="K10" s="43" t="s">
        <v>30</v>
      </c>
      <c r="L10" s="5"/>
    </row>
    <row r="11" ht="15.0" hidden="1" customHeight="1">
      <c r="A11" s="44"/>
      <c r="B11" s="42"/>
      <c r="C11" s="42"/>
      <c r="D11" s="42"/>
      <c r="E11" s="42"/>
      <c r="F11" s="42"/>
      <c r="G11" s="42"/>
      <c r="H11" s="42"/>
      <c r="I11" s="42"/>
      <c r="J11" s="42"/>
    </row>
    <row r="12" ht="12.75" customHeight="1"/>
    <row r="13" ht="138.75" customHeight="1">
      <c r="A13" s="45" t="s">
        <v>115</v>
      </c>
      <c r="B13" s="17"/>
      <c r="C13" s="17"/>
      <c r="D13" s="17"/>
      <c r="E13" s="17"/>
      <c r="F13" s="17"/>
      <c r="G13" s="17"/>
      <c r="H13" s="17"/>
      <c r="I13" s="17"/>
      <c r="J13" s="18"/>
    </row>
    <row r="14" ht="12.75" customHeight="1"/>
    <row r="15" ht="75.0" customHeight="1">
      <c r="A15" s="45" t="s">
        <v>116</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s>
  <printOptions/>
  <pageMargins bottom="0.75" footer="0.0" header="0.0" left="0.7" right="0.7" top="0.75"/>
  <pageSetup orientation="landscape"/>
  <drawing r:id="rId3"/>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1" width="19.13"/>
    <col customWidth="1" min="2" max="2" width="12.75"/>
    <col customWidth="1" min="3" max="3" width="45.5"/>
    <col customWidth="1" min="4" max="4" width="27.5"/>
    <col customWidth="1" min="5" max="6" width="17.0"/>
    <col customWidth="1" min="7" max="7" width="18.0"/>
    <col customWidth="1" min="8" max="8" width="17.0"/>
    <col customWidth="1" min="9" max="9" width="19.13"/>
    <col customWidth="1" min="10" max="10" width="25.0"/>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117</v>
      </c>
      <c r="C7" s="20" t="s">
        <v>118</v>
      </c>
      <c r="D7" s="20" t="s">
        <v>119</v>
      </c>
      <c r="E7" s="20" t="s">
        <v>120</v>
      </c>
      <c r="F7" s="21" t="s">
        <v>121</v>
      </c>
      <c r="G7" s="22" t="s">
        <v>122</v>
      </c>
      <c r="H7" s="20" t="s">
        <v>20</v>
      </c>
      <c r="I7" s="20" t="s">
        <v>123</v>
      </c>
      <c r="J7" s="20" t="s">
        <v>124</v>
      </c>
      <c r="K7" s="48" t="s">
        <v>23</v>
      </c>
      <c r="L7" s="24"/>
      <c r="M7" s="24"/>
      <c r="N7" s="24"/>
      <c r="O7" s="24"/>
      <c r="P7" s="24"/>
      <c r="Q7" s="24"/>
      <c r="R7" s="24"/>
      <c r="S7" s="24"/>
      <c r="T7" s="24"/>
      <c r="U7" s="24"/>
      <c r="V7" s="24"/>
      <c r="W7" s="24"/>
      <c r="X7" s="24"/>
      <c r="Y7" s="24"/>
      <c r="Z7" s="24"/>
    </row>
    <row r="8" ht="72.0" customHeight="1">
      <c r="A8" s="25" t="s">
        <v>24</v>
      </c>
      <c r="B8" s="30" t="s">
        <v>125</v>
      </c>
      <c r="C8" s="65" t="s">
        <v>126</v>
      </c>
      <c r="D8" s="66" t="s">
        <v>127</v>
      </c>
      <c r="E8" s="67">
        <v>2620.0</v>
      </c>
      <c r="F8" s="50">
        <f t="shared" ref="F8:F10" si="1">E8*19%</f>
        <v>497.8</v>
      </c>
      <c r="G8" s="50">
        <f t="shared" ref="G8:G10" si="2">F8+E8</f>
        <v>3117.8</v>
      </c>
      <c r="H8" s="50">
        <f t="shared" ref="H8:H10" si="3">G8</f>
        <v>3117.8</v>
      </c>
      <c r="I8" s="30" t="s">
        <v>81</v>
      </c>
      <c r="J8" s="68" t="s">
        <v>128</v>
      </c>
      <c r="K8" s="62" t="s">
        <v>91</v>
      </c>
    </row>
    <row r="9" ht="69.75" customHeight="1">
      <c r="A9" s="25" t="s">
        <v>31</v>
      </c>
      <c r="B9" s="69" t="s">
        <v>129</v>
      </c>
      <c r="C9" s="65" t="s">
        <v>130</v>
      </c>
      <c r="D9" s="66" t="s">
        <v>131</v>
      </c>
      <c r="E9" s="70">
        <v>1349000.0</v>
      </c>
      <c r="F9" s="50">
        <f t="shared" si="1"/>
        <v>256310</v>
      </c>
      <c r="G9" s="50">
        <f t="shared" si="2"/>
        <v>1605310</v>
      </c>
      <c r="H9" s="50">
        <f t="shared" si="3"/>
        <v>1605310</v>
      </c>
      <c r="I9" s="30" t="s">
        <v>81</v>
      </c>
      <c r="J9" s="71" t="s">
        <v>132</v>
      </c>
      <c r="K9" s="43" t="s">
        <v>67</v>
      </c>
    </row>
    <row r="10" ht="81.75" customHeight="1">
      <c r="A10" s="32" t="s">
        <v>37</v>
      </c>
      <c r="B10" s="53" t="s">
        <v>125</v>
      </c>
      <c r="C10" s="72" t="s">
        <v>133</v>
      </c>
      <c r="D10" s="73" t="s">
        <v>134</v>
      </c>
      <c r="E10" s="74">
        <v>1475538.57</v>
      </c>
      <c r="F10" s="54">
        <f t="shared" si="1"/>
        <v>280352.3283</v>
      </c>
      <c r="G10" s="54">
        <f t="shared" si="2"/>
        <v>1755890.898</v>
      </c>
      <c r="H10" s="54">
        <f t="shared" si="3"/>
        <v>1755890.898</v>
      </c>
      <c r="I10" s="53" t="s">
        <v>81</v>
      </c>
      <c r="J10" s="71" t="s">
        <v>135</v>
      </c>
      <c r="K10" s="43" t="s">
        <v>91</v>
      </c>
    </row>
    <row r="11" ht="15.0" hidden="1" customHeight="1">
      <c r="A11" s="44"/>
      <c r="B11" s="42"/>
      <c r="C11" s="42"/>
      <c r="D11" s="42"/>
      <c r="E11" s="42"/>
      <c r="F11" s="42"/>
      <c r="G11" s="42"/>
      <c r="H11" s="42"/>
      <c r="I11" s="42"/>
      <c r="J11" s="42"/>
    </row>
    <row r="12" ht="12.75" customHeight="1"/>
    <row r="13" ht="138.75" customHeight="1">
      <c r="A13" s="45" t="s">
        <v>136</v>
      </c>
      <c r="B13" s="17"/>
      <c r="C13" s="17"/>
      <c r="D13" s="17"/>
      <c r="E13" s="17"/>
      <c r="F13" s="17"/>
      <c r="G13" s="17"/>
      <c r="H13" s="17"/>
      <c r="I13" s="17"/>
      <c r="J13" s="18"/>
    </row>
    <row r="14" ht="12.75" customHeight="1"/>
    <row r="15" ht="75.0" customHeight="1">
      <c r="A15" s="45" t="s">
        <v>137</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ref="C8"/>
    <hyperlink r:id="rId2" ref="C9"/>
    <hyperlink r:id="rId3" location="polycard_client=search-nordic&amp;search_layout=stack&amp;position=1&amp;type=item&amp;tracking_id=cd605258-f4b9-445f-8904-d86e23b9b80d" ref="C10"/>
  </hyperlinks>
  <printOptions/>
  <pageMargins bottom="0.75" footer="0.0" header="0.0" left="0.7" right="0.7" top="0.75"/>
  <pageSetup orientation="landscape"/>
  <drawing r:id="rId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7.13"/>
    <col customWidth="1" min="11" max="26" width="10.0"/>
  </cols>
  <sheetData>
    <row r="1" ht="12.75" customHeight="1">
      <c r="A1" s="47"/>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138</v>
      </c>
      <c r="C7" s="20" t="s">
        <v>139</v>
      </c>
      <c r="D7" s="20" t="s">
        <v>140</v>
      </c>
      <c r="E7" s="20" t="s">
        <v>141</v>
      </c>
      <c r="F7" s="21" t="s">
        <v>142</v>
      </c>
      <c r="G7" s="22" t="s">
        <v>143</v>
      </c>
      <c r="H7" s="20" t="s">
        <v>20</v>
      </c>
      <c r="I7" s="20" t="s">
        <v>144</v>
      </c>
      <c r="J7" s="20" t="s">
        <v>145</v>
      </c>
      <c r="K7" s="48" t="s">
        <v>146</v>
      </c>
      <c r="L7" s="24"/>
      <c r="M7" s="24"/>
      <c r="N7" s="24"/>
      <c r="O7" s="24"/>
      <c r="P7" s="24"/>
      <c r="Q7" s="24"/>
      <c r="R7" s="24"/>
      <c r="S7" s="24"/>
      <c r="T7" s="24"/>
      <c r="U7" s="24"/>
      <c r="V7" s="24"/>
      <c r="W7" s="24"/>
      <c r="X7" s="24"/>
      <c r="Y7" s="24"/>
      <c r="Z7" s="24"/>
    </row>
    <row r="8" ht="50.25" customHeight="1">
      <c r="A8" s="25" t="s">
        <v>24</v>
      </c>
      <c r="B8" s="30" t="s">
        <v>147</v>
      </c>
      <c r="C8" s="75" t="s">
        <v>148</v>
      </c>
      <c r="D8" s="76" t="s">
        <v>149</v>
      </c>
      <c r="E8" s="50">
        <v>424539.0</v>
      </c>
      <c r="F8" s="50">
        <f t="shared" ref="F8:F10" si="1">E8 *19%</f>
        <v>80662.41</v>
      </c>
      <c r="G8" s="50">
        <f t="shared" ref="G8:G10" si="2">F8+E8</f>
        <v>505201.41</v>
      </c>
      <c r="H8" s="77">
        <f t="shared" ref="H8:H10" si="3">G8</f>
        <v>505201.41</v>
      </c>
      <c r="I8" s="30" t="s">
        <v>81</v>
      </c>
      <c r="J8" s="71" t="s">
        <v>150</v>
      </c>
      <c r="K8" s="43" t="s">
        <v>151</v>
      </c>
      <c r="L8" s="5"/>
    </row>
    <row r="9" ht="50.25" customHeight="1">
      <c r="A9" s="32" t="s">
        <v>31</v>
      </c>
      <c r="B9" s="51" t="s">
        <v>152</v>
      </c>
      <c r="C9" s="78" t="s">
        <v>153</v>
      </c>
      <c r="D9" s="79" t="s">
        <v>154</v>
      </c>
      <c r="E9" s="54">
        <v>318122.02</v>
      </c>
      <c r="F9" s="54">
        <f t="shared" si="1"/>
        <v>60443.1838</v>
      </c>
      <c r="G9" s="54">
        <f t="shared" si="2"/>
        <v>378565.2038</v>
      </c>
      <c r="H9" s="80">
        <f t="shared" si="3"/>
        <v>378565.2038</v>
      </c>
      <c r="I9" s="53" t="s">
        <v>81</v>
      </c>
      <c r="J9" s="71" t="s">
        <v>155</v>
      </c>
      <c r="K9" s="43" t="s">
        <v>67</v>
      </c>
      <c r="L9" s="5"/>
    </row>
    <row r="10" ht="50.25" customHeight="1">
      <c r="A10" s="25" t="s">
        <v>37</v>
      </c>
      <c r="B10" s="30" t="s">
        <v>83</v>
      </c>
      <c r="C10" s="81" t="s">
        <v>156</v>
      </c>
      <c r="D10" s="30" t="s">
        <v>157</v>
      </c>
      <c r="E10" s="50">
        <v>274374.77</v>
      </c>
      <c r="F10" s="50">
        <f t="shared" si="1"/>
        <v>52131.2063</v>
      </c>
      <c r="G10" s="50">
        <f t="shared" si="2"/>
        <v>326505.9763</v>
      </c>
      <c r="H10" s="77">
        <f t="shared" si="3"/>
        <v>326505.9763</v>
      </c>
      <c r="I10" s="30" t="s">
        <v>81</v>
      </c>
      <c r="J10" s="71" t="s">
        <v>158</v>
      </c>
      <c r="K10" s="43" t="s">
        <v>159</v>
      </c>
      <c r="L10" s="5"/>
    </row>
    <row r="11" ht="15.0" hidden="1" customHeight="1">
      <c r="A11" s="44"/>
      <c r="B11" s="42"/>
      <c r="C11" s="42"/>
      <c r="D11" s="42"/>
      <c r="E11" s="42"/>
      <c r="F11" s="42"/>
      <c r="G11" s="42"/>
      <c r="H11" s="42"/>
      <c r="I11" s="42"/>
      <c r="J11" s="42"/>
    </row>
    <row r="12" ht="12.75" customHeight="1"/>
    <row r="13" ht="138.75" customHeight="1">
      <c r="A13" s="45" t="s">
        <v>160</v>
      </c>
      <c r="B13" s="17"/>
      <c r="C13" s="17"/>
      <c r="D13" s="17"/>
      <c r="E13" s="17"/>
      <c r="F13" s="17"/>
      <c r="G13" s="17"/>
      <c r="H13" s="17"/>
      <c r="I13" s="17"/>
      <c r="J13" s="18"/>
    </row>
    <row r="14" ht="12.75" customHeight="1"/>
    <row r="15" ht="75.0" customHeight="1">
      <c r="A15" s="45" t="s">
        <v>161</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polycard_client=search-nordic&amp;search_layout=stack&amp;position=1&amp;type=item&amp;tracking_id=67cd6c80-3f3e-49c9-84d6-5903ae56010d" ref="C8"/>
    <hyperlink r:id="rId2" ref="C9"/>
    <hyperlink r:id="rId3" ref="C10"/>
  </hyperlinks>
  <printOptions/>
  <pageMargins bottom="0.75" footer="0.0" header="0.0" left="0.7" right="0.7" top="0.75"/>
  <pageSetup orientation="landscape"/>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4.5"/>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162</v>
      </c>
      <c r="C7" s="20" t="s">
        <v>163</v>
      </c>
      <c r="D7" s="20" t="s">
        <v>164</v>
      </c>
      <c r="E7" s="20" t="s">
        <v>165</v>
      </c>
      <c r="F7" s="21" t="s">
        <v>166</v>
      </c>
      <c r="G7" s="22" t="s">
        <v>167</v>
      </c>
      <c r="H7" s="20" t="s">
        <v>20</v>
      </c>
      <c r="I7" s="20" t="s">
        <v>168</v>
      </c>
      <c r="J7" s="20" t="s">
        <v>169</v>
      </c>
      <c r="K7" s="48" t="s">
        <v>23</v>
      </c>
      <c r="L7" s="24"/>
      <c r="M7" s="24"/>
      <c r="N7" s="24"/>
      <c r="O7" s="24"/>
      <c r="P7" s="24"/>
      <c r="Q7" s="24"/>
      <c r="R7" s="24"/>
      <c r="S7" s="24"/>
      <c r="T7" s="24"/>
      <c r="U7" s="24"/>
      <c r="V7" s="24"/>
      <c r="W7" s="24"/>
      <c r="X7" s="24"/>
      <c r="Y7" s="24"/>
      <c r="Z7" s="24"/>
    </row>
    <row r="8" ht="80.25" customHeight="1">
      <c r="A8" s="25" t="s">
        <v>24</v>
      </c>
      <c r="B8" s="30" t="s">
        <v>32</v>
      </c>
      <c r="C8" s="27" t="s">
        <v>170</v>
      </c>
      <c r="D8" s="30" t="s">
        <v>171</v>
      </c>
      <c r="E8" s="50">
        <v>1352147.83</v>
      </c>
      <c r="F8" s="50">
        <v>2856000.0</v>
      </c>
      <c r="G8" s="50">
        <f t="shared" ref="G8:G9" si="1">E8+F8</f>
        <v>4208147.83</v>
      </c>
      <c r="H8" s="50">
        <f t="shared" ref="H8:H9" si="2">G8</f>
        <v>4208147.83</v>
      </c>
      <c r="I8" s="30" t="s">
        <v>172</v>
      </c>
      <c r="J8" s="30" t="s">
        <v>173</v>
      </c>
      <c r="K8" s="43" t="s">
        <v>91</v>
      </c>
      <c r="L8" s="5"/>
    </row>
    <row r="9" ht="75.0" customHeight="1">
      <c r="A9" s="25" t="s">
        <v>31</v>
      </c>
      <c r="B9" s="30" t="s">
        <v>107</v>
      </c>
      <c r="C9" s="82" t="s">
        <v>174</v>
      </c>
      <c r="D9" s="30" t="s">
        <v>175</v>
      </c>
      <c r="E9" s="50">
        <v>1209014.8</v>
      </c>
      <c r="F9" s="50">
        <v>2975000.0</v>
      </c>
      <c r="G9" s="50">
        <f t="shared" si="1"/>
        <v>4184014.8</v>
      </c>
      <c r="H9" s="50">
        <f t="shared" si="2"/>
        <v>4184014.8</v>
      </c>
      <c r="I9" s="30" t="s">
        <v>56</v>
      </c>
      <c r="J9" s="42" t="s">
        <v>176</v>
      </c>
      <c r="K9" s="62" t="s">
        <v>91</v>
      </c>
      <c r="L9" s="5"/>
    </row>
    <row r="10" ht="80.25" customHeight="1">
      <c r="A10" s="32" t="s">
        <v>37</v>
      </c>
      <c r="B10" s="83" t="s">
        <v>177</v>
      </c>
      <c r="C10" s="52" t="s">
        <v>178</v>
      </c>
      <c r="D10" s="39" t="s">
        <v>179</v>
      </c>
      <c r="E10" s="54">
        <v>1700000.0</v>
      </c>
      <c r="F10" s="54">
        <v>2023000.0</v>
      </c>
      <c r="G10" s="54">
        <f t="shared" ref="G10:H10" si="3">F10</f>
        <v>2023000</v>
      </c>
      <c r="H10" s="54">
        <f t="shared" si="3"/>
        <v>2023000</v>
      </c>
      <c r="I10" s="53" t="s">
        <v>180</v>
      </c>
      <c r="J10" s="39" t="s">
        <v>181</v>
      </c>
      <c r="K10" s="43" t="s">
        <v>67</v>
      </c>
      <c r="L10" s="5"/>
    </row>
    <row r="11" ht="15.0" hidden="1" customHeight="1">
      <c r="A11" s="44"/>
      <c r="B11" s="42"/>
      <c r="C11" s="42"/>
      <c r="D11" s="42"/>
      <c r="E11" s="42"/>
      <c r="F11" s="42"/>
      <c r="G11" s="42"/>
      <c r="H11" s="42"/>
      <c r="I11" s="42"/>
      <c r="J11" s="42"/>
    </row>
    <row r="12" ht="12.75" customHeight="1"/>
    <row r="13" ht="138.75" customHeight="1">
      <c r="A13" s="45" t="s">
        <v>182</v>
      </c>
      <c r="B13" s="17"/>
      <c r="C13" s="17"/>
      <c r="D13" s="17"/>
      <c r="E13" s="17"/>
      <c r="F13" s="17"/>
      <c r="G13" s="17"/>
      <c r="H13" s="17"/>
      <c r="I13" s="17"/>
      <c r="J13" s="18"/>
    </row>
    <row r="14" ht="12.75" customHeight="1"/>
    <row r="15" ht="75.0" customHeight="1">
      <c r="A15" s="45" t="s">
        <v>183</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4.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184</v>
      </c>
      <c r="C7" s="20" t="s">
        <v>185</v>
      </c>
      <c r="D7" s="20" t="s">
        <v>186</v>
      </c>
      <c r="E7" s="20" t="s">
        <v>187</v>
      </c>
      <c r="F7" s="21" t="s">
        <v>188</v>
      </c>
      <c r="G7" s="22" t="s">
        <v>189</v>
      </c>
      <c r="H7" s="20" t="s">
        <v>20</v>
      </c>
      <c r="I7" s="20" t="s">
        <v>190</v>
      </c>
      <c r="J7" s="20" t="s">
        <v>191</v>
      </c>
      <c r="K7" s="48" t="s">
        <v>23</v>
      </c>
      <c r="L7" s="24"/>
      <c r="M7" s="24"/>
      <c r="N7" s="24"/>
      <c r="O7" s="24"/>
      <c r="P7" s="24"/>
      <c r="Q7" s="24"/>
      <c r="R7" s="24"/>
      <c r="S7" s="24"/>
      <c r="T7" s="24"/>
      <c r="U7" s="24"/>
      <c r="V7" s="24"/>
      <c r="W7" s="24"/>
      <c r="X7" s="24"/>
      <c r="Y7" s="24"/>
      <c r="Z7" s="24"/>
    </row>
    <row r="8" ht="50.25" customHeight="1">
      <c r="A8" s="25" t="s">
        <v>24</v>
      </c>
      <c r="B8" s="30" t="s">
        <v>192</v>
      </c>
      <c r="C8" s="84" t="s">
        <v>193</v>
      </c>
      <c r="D8" s="30" t="s">
        <v>194</v>
      </c>
      <c r="E8" s="50">
        <v>254489.66</v>
      </c>
      <c r="F8" s="50">
        <f t="shared" ref="F8:F10" si="1">E8*19%</f>
        <v>48353.0354</v>
      </c>
      <c r="G8" s="50">
        <f t="shared" ref="G8:G10" si="2">E8+F8</f>
        <v>302842.6954</v>
      </c>
      <c r="H8" s="50">
        <f t="shared" ref="H8:H10" si="3">G8</f>
        <v>302842.6954</v>
      </c>
      <c r="I8" s="30" t="s">
        <v>81</v>
      </c>
      <c r="J8" s="68" t="s">
        <v>195</v>
      </c>
      <c r="K8" s="43" t="s">
        <v>151</v>
      </c>
      <c r="L8" s="5"/>
    </row>
    <row r="9" ht="50.25" customHeight="1">
      <c r="A9" s="25" t="s">
        <v>31</v>
      </c>
      <c r="B9" s="49" t="s">
        <v>196</v>
      </c>
      <c r="C9" s="85" t="s">
        <v>197</v>
      </c>
      <c r="D9" s="30" t="s">
        <v>198</v>
      </c>
      <c r="E9" s="50">
        <v>251780.4</v>
      </c>
      <c r="F9" s="50">
        <f t="shared" si="1"/>
        <v>47838.276</v>
      </c>
      <c r="G9" s="50">
        <f t="shared" si="2"/>
        <v>299618.676</v>
      </c>
      <c r="H9" s="50">
        <f t="shared" si="3"/>
        <v>299618.676</v>
      </c>
      <c r="I9" s="30" t="s">
        <v>81</v>
      </c>
      <c r="J9" s="68" t="s">
        <v>199</v>
      </c>
      <c r="K9" s="43" t="s">
        <v>159</v>
      </c>
      <c r="L9" s="5"/>
    </row>
    <row r="10" ht="50.25" customHeight="1">
      <c r="A10" s="32" t="s">
        <v>37</v>
      </c>
      <c r="B10" s="53" t="s">
        <v>83</v>
      </c>
      <c r="C10" s="72" t="s">
        <v>200</v>
      </c>
      <c r="D10" s="53" t="s">
        <v>201</v>
      </c>
      <c r="E10" s="54">
        <v>433575.17</v>
      </c>
      <c r="F10" s="54">
        <f t="shared" si="1"/>
        <v>82379.2823</v>
      </c>
      <c r="G10" s="54">
        <f t="shared" si="2"/>
        <v>515954.4523</v>
      </c>
      <c r="H10" s="54">
        <f t="shared" si="3"/>
        <v>515954.4523</v>
      </c>
      <c r="I10" s="53" t="s">
        <v>81</v>
      </c>
      <c r="J10" s="71" t="s">
        <v>202</v>
      </c>
      <c r="K10" s="43" t="s">
        <v>67</v>
      </c>
      <c r="L10" s="5"/>
    </row>
    <row r="11" ht="15.0" hidden="1" customHeight="1">
      <c r="A11" s="44"/>
      <c r="B11" s="42"/>
      <c r="C11" s="42"/>
      <c r="D11" s="42"/>
      <c r="E11" s="42"/>
      <c r="F11" s="42"/>
      <c r="G11" s="42"/>
      <c r="H11" s="42"/>
      <c r="I11" s="42"/>
      <c r="J11" s="42"/>
    </row>
    <row r="12" ht="12.75" customHeight="1"/>
    <row r="13" ht="138.75" customHeight="1">
      <c r="A13" s="45" t="s">
        <v>203</v>
      </c>
      <c r="B13" s="17"/>
      <c r="C13" s="17"/>
      <c r="D13" s="17"/>
      <c r="E13" s="17"/>
      <c r="F13" s="17"/>
      <c r="G13" s="17"/>
      <c r="H13" s="17"/>
      <c r="I13" s="17"/>
      <c r="J13" s="18"/>
    </row>
    <row r="14" ht="12.75" customHeight="1"/>
    <row r="15" ht="75.0" customHeight="1">
      <c r="A15" s="45" t="s">
        <v>204</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6"/>
      <c r="E26" s="46"/>
      <c r="F26" s="47"/>
      <c r="G26" s="47"/>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2010-11-08T17:12:41Z</dcterms:created>
  <dc:creator>Administrador</dc:creator>
</cp:coreProperties>
</file>